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втрак-обед" sheetId="1" r:id="rId1"/>
    <sheet name="Рацион 2 смена " sheetId="5" r:id="rId2"/>
  </sheets>
  <definedNames>
    <definedName name="_xlnm.Print_Area" localSheetId="1">'Рацион 2 смена '!$A$1:$AA$34</definedName>
  </definedNames>
  <calcPr calcId="145621" refMode="R1C1"/>
</workbook>
</file>

<file path=xl/calcChain.xml><?xml version="1.0" encoding="utf-8"?>
<calcChain xmlns="http://schemas.openxmlformats.org/spreadsheetml/2006/main">
  <c r="F33" i="1" l="1"/>
  <c r="E33" i="1"/>
  <c r="D33" i="1"/>
  <c r="G31" i="1"/>
  <c r="F189" i="1"/>
  <c r="E189" i="1"/>
  <c r="D189" i="1"/>
  <c r="G187" i="1"/>
  <c r="G186" i="1"/>
  <c r="G185" i="1"/>
  <c r="C301" i="1"/>
  <c r="C277" i="1"/>
  <c r="C253" i="1"/>
  <c r="C228" i="1"/>
  <c r="C204" i="1"/>
  <c r="C180" i="1"/>
  <c r="C155" i="1"/>
  <c r="C131" i="1"/>
  <c r="C107" i="1"/>
  <c r="C83" i="1"/>
  <c r="C59" i="1"/>
  <c r="C34" i="1"/>
  <c r="F247" i="1"/>
  <c r="E247" i="1"/>
  <c r="D247" i="1"/>
  <c r="P14" i="5"/>
  <c r="F154" i="1"/>
  <c r="E154" i="1"/>
  <c r="D154" i="1"/>
  <c r="D18" i="1"/>
  <c r="E18" i="1"/>
  <c r="F18" i="1"/>
  <c r="D27" i="1"/>
  <c r="E27" i="1"/>
  <c r="F27" i="1"/>
  <c r="D44" i="1"/>
  <c r="E44" i="1"/>
  <c r="F44" i="1"/>
  <c r="D53" i="1"/>
  <c r="E53" i="1"/>
  <c r="F53" i="1"/>
  <c r="D58" i="1"/>
  <c r="E58" i="1"/>
  <c r="F58" i="1"/>
  <c r="D68" i="1"/>
  <c r="E68" i="1"/>
  <c r="F68" i="1"/>
  <c r="D77" i="1"/>
  <c r="E77" i="1"/>
  <c r="F77" i="1"/>
  <c r="D82" i="1"/>
  <c r="E82" i="1"/>
  <c r="F82" i="1"/>
  <c r="D92" i="1"/>
  <c r="E92" i="1"/>
  <c r="F92" i="1"/>
  <c r="D101" i="1"/>
  <c r="E101" i="1"/>
  <c r="F101" i="1"/>
  <c r="D106" i="1"/>
  <c r="E106" i="1"/>
  <c r="F106" i="1"/>
  <c r="D141" i="1"/>
  <c r="E141" i="1"/>
  <c r="F141" i="1"/>
  <c r="D149" i="1"/>
  <c r="E149" i="1"/>
  <c r="F149" i="1"/>
  <c r="F117" i="1"/>
  <c r="E117" i="1"/>
  <c r="D117" i="1"/>
  <c r="G115" i="1"/>
  <c r="D125" i="1"/>
  <c r="E125" i="1"/>
  <c r="D130" i="1"/>
  <c r="E130" i="1"/>
  <c r="F125" i="1"/>
  <c r="F130" i="1"/>
  <c r="D165" i="1"/>
  <c r="E165" i="1"/>
  <c r="F165" i="1"/>
  <c r="D174" i="1"/>
  <c r="E174" i="1"/>
  <c r="F174" i="1"/>
  <c r="D179" i="1"/>
  <c r="E179" i="1"/>
  <c r="F179" i="1"/>
  <c r="D198" i="1"/>
  <c r="E198" i="1"/>
  <c r="F198" i="1"/>
  <c r="D203" i="1"/>
  <c r="E203" i="1"/>
  <c r="F203" i="1"/>
  <c r="D214" i="1"/>
  <c r="E214" i="1"/>
  <c r="F214" i="1"/>
  <c r="D222" i="1"/>
  <c r="E222" i="1"/>
  <c r="F222" i="1"/>
  <c r="D227" i="1"/>
  <c r="E227" i="1"/>
  <c r="F227" i="1"/>
  <c r="D238" i="1"/>
  <c r="E238" i="1"/>
  <c r="F238" i="1"/>
  <c r="D252" i="1"/>
  <c r="E252" i="1"/>
  <c r="F252" i="1"/>
  <c r="D262" i="1"/>
  <c r="E262" i="1"/>
  <c r="F262" i="1"/>
  <c r="D271" i="1"/>
  <c r="E271" i="1"/>
  <c r="F271" i="1"/>
  <c r="F276" i="1"/>
  <c r="E276" i="1"/>
  <c r="D276" i="1"/>
  <c r="D287" i="1"/>
  <c r="E287" i="1"/>
  <c r="F287" i="1"/>
  <c r="D295" i="1"/>
  <c r="E295" i="1"/>
  <c r="F295" i="1"/>
  <c r="D300" i="1"/>
  <c r="E300" i="1"/>
  <c r="F300" i="1"/>
  <c r="G75" i="1"/>
  <c r="G51" i="1"/>
  <c r="P23" i="5"/>
  <c r="P27" i="5"/>
  <c r="D204" i="1" l="1"/>
  <c r="D253" i="1"/>
  <c r="F180" i="1"/>
  <c r="F253" i="1"/>
  <c r="E204" i="1"/>
  <c r="F155" i="1"/>
  <c r="E83" i="1"/>
  <c r="E59" i="1"/>
  <c r="F204" i="1"/>
  <c r="D155" i="1"/>
  <c r="F228" i="1"/>
  <c r="E107" i="1"/>
  <c r="E131" i="1"/>
  <c r="E228" i="1"/>
  <c r="D228" i="1"/>
  <c r="D180" i="1"/>
  <c r="D34" i="1"/>
  <c r="E34" i="1"/>
  <c r="E180" i="1"/>
  <c r="E277" i="1"/>
  <c r="D301" i="1"/>
  <c r="F301" i="1"/>
  <c r="E301" i="1"/>
  <c r="F107" i="1"/>
  <c r="D107" i="1"/>
  <c r="F59" i="1"/>
  <c r="D59" i="1"/>
  <c r="F83" i="1"/>
  <c r="D83" i="1"/>
  <c r="F131" i="1"/>
  <c r="D131" i="1"/>
  <c r="F34" i="1"/>
  <c r="F277" i="1"/>
  <c r="E253" i="1"/>
  <c r="D277" i="1"/>
  <c r="E155" i="1"/>
  <c r="G237" i="1"/>
  <c r="G301" i="1" l="1"/>
  <c r="G289" i="1"/>
  <c r="G267" i="1"/>
  <c r="G30" i="1"/>
  <c r="G265" i="1" l="1"/>
  <c r="P8" i="5"/>
  <c r="G274" i="1"/>
  <c r="G299" i="1"/>
  <c r="G298" i="1"/>
  <c r="G297" i="1"/>
  <c r="G201" i="1"/>
  <c r="G153" i="1"/>
  <c r="G64" i="1"/>
  <c r="G172" i="1"/>
  <c r="G167" i="1"/>
  <c r="G240" i="1"/>
  <c r="G235" i="1"/>
  <c r="G294" i="1"/>
  <c r="G261" i="1"/>
  <c r="G210" i="1"/>
  <c r="G213" i="1"/>
  <c r="G188" i="1"/>
  <c r="G177" i="1"/>
  <c r="G148" i="1"/>
  <c r="G129" i="1"/>
  <c r="G116" i="1"/>
  <c r="G91" i="1"/>
  <c r="G72" i="1"/>
  <c r="G43" i="1"/>
  <c r="G32" i="1"/>
  <c r="G17" i="1"/>
  <c r="G16" i="1"/>
  <c r="G66" i="1"/>
  <c r="G269" i="1"/>
  <c r="G245" i="1"/>
  <c r="G178" i="1"/>
  <c r="G275" i="1"/>
  <c r="G123" i="1"/>
  <c r="P32" i="5"/>
  <c r="P34" i="5"/>
  <c r="G266" i="1"/>
  <c r="G211" i="1"/>
  <c r="G202" i="1"/>
  <c r="G200" i="1"/>
  <c r="G293" i="1"/>
  <c r="G292" i="1"/>
  <c r="G291" i="1"/>
  <c r="G290" i="1"/>
  <c r="G286" i="1"/>
  <c r="G285" i="1"/>
  <c r="G284" i="1"/>
  <c r="G283" i="1"/>
  <c r="G282" i="1"/>
  <c r="G224" i="1"/>
  <c r="G270" i="1"/>
  <c r="G268" i="1"/>
  <c r="G264" i="1"/>
  <c r="G260" i="1"/>
  <c r="G259" i="1"/>
  <c r="G258" i="1"/>
  <c r="G251" i="1"/>
  <c r="G250" i="1"/>
  <c r="G249" i="1"/>
  <c r="G246" i="1"/>
  <c r="G244" i="1"/>
  <c r="G243" i="1"/>
  <c r="G242" i="1"/>
  <c r="G241" i="1"/>
  <c r="G236" i="1"/>
  <c r="G234" i="1"/>
  <c r="G233" i="1"/>
  <c r="G226" i="1"/>
  <c r="G225" i="1"/>
  <c r="G221" i="1"/>
  <c r="G220" i="1"/>
  <c r="G219" i="1"/>
  <c r="G217" i="1"/>
  <c r="G216" i="1"/>
  <c r="G212" i="1"/>
  <c r="G209" i="1"/>
  <c r="G152" i="1"/>
  <c r="G218" i="1"/>
  <c r="G151" i="1"/>
  <c r="G197" i="1"/>
  <c r="G196" i="1"/>
  <c r="G195" i="1"/>
  <c r="G194" i="1"/>
  <c r="G193" i="1"/>
  <c r="G192" i="1"/>
  <c r="G191" i="1"/>
  <c r="G42" i="1"/>
  <c r="G41" i="1"/>
  <c r="G40" i="1"/>
  <c r="G176" i="1"/>
  <c r="G173" i="1"/>
  <c r="G171" i="1"/>
  <c r="G170" i="1"/>
  <c r="G169" i="1"/>
  <c r="G168" i="1"/>
  <c r="G164" i="1"/>
  <c r="G163" i="1"/>
  <c r="G162" i="1"/>
  <c r="G161" i="1"/>
  <c r="G160" i="1"/>
  <c r="G273" i="1"/>
  <c r="G147" i="1"/>
  <c r="G146" i="1"/>
  <c r="G145" i="1"/>
  <c r="G144" i="1"/>
  <c r="G143" i="1"/>
  <c r="G140" i="1"/>
  <c r="G139" i="1"/>
  <c r="G138" i="1"/>
  <c r="G137" i="1"/>
  <c r="G136" i="1"/>
  <c r="G128" i="1"/>
  <c r="G127" i="1"/>
  <c r="G124" i="1"/>
  <c r="G122" i="1"/>
  <c r="G121" i="1"/>
  <c r="G120" i="1"/>
  <c r="G119" i="1"/>
  <c r="G114" i="1"/>
  <c r="G113" i="1"/>
  <c r="G112" i="1"/>
  <c r="G105" i="1"/>
  <c r="G104" i="1"/>
  <c r="G103" i="1"/>
  <c r="G100" i="1"/>
  <c r="G99" i="1"/>
  <c r="G98" i="1"/>
  <c r="G97" i="1"/>
  <c r="G96" i="1"/>
  <c r="G95" i="1"/>
  <c r="G94" i="1"/>
  <c r="G90" i="1"/>
  <c r="G89" i="1"/>
  <c r="G88" i="1"/>
  <c r="G81" i="1"/>
  <c r="G80" i="1"/>
  <c r="G79" i="1"/>
  <c r="G76" i="1"/>
  <c r="G74" i="1"/>
  <c r="G73" i="1"/>
  <c r="G71" i="1"/>
  <c r="G70" i="1"/>
  <c r="G67" i="1"/>
  <c r="G65" i="1"/>
  <c r="G57" i="1"/>
  <c r="G56" i="1"/>
  <c r="G55" i="1"/>
  <c r="G52" i="1"/>
  <c r="G50" i="1"/>
  <c r="G49" i="1"/>
  <c r="G48" i="1"/>
  <c r="G47" i="1"/>
  <c r="G46" i="1"/>
  <c r="G29" i="1"/>
  <c r="G26" i="1"/>
  <c r="G25" i="1"/>
  <c r="G24" i="1"/>
  <c r="G23" i="1"/>
  <c r="G22" i="1"/>
  <c r="G21" i="1"/>
  <c r="G20" i="1"/>
  <c r="G15" i="1"/>
  <c r="G14" i="1"/>
  <c r="G13" i="1"/>
  <c r="F308" i="1" l="1"/>
  <c r="E308" i="1"/>
  <c r="D308" i="1"/>
  <c r="E310" i="1"/>
  <c r="D310" i="1"/>
  <c r="E306" i="1"/>
  <c r="D306" i="1"/>
  <c r="G300" i="1"/>
  <c r="F310" i="1"/>
  <c r="G276" i="1"/>
  <c r="G117" i="1"/>
  <c r="G154" i="1"/>
  <c r="G287" i="1"/>
  <c r="G141" i="1"/>
  <c r="G165" i="1"/>
  <c r="G214" i="1"/>
  <c r="G130" i="1"/>
  <c r="G238" i="1"/>
  <c r="G18" i="1"/>
  <c r="G252" i="1"/>
  <c r="G247" i="1"/>
  <c r="G227" i="1"/>
  <c r="G222" i="1"/>
  <c r="G179" i="1"/>
  <c r="G53" i="1"/>
  <c r="G77" i="1"/>
  <c r="G92" i="1"/>
  <c r="G44" i="1"/>
  <c r="G189" i="1"/>
  <c r="G101" i="1"/>
  <c r="G68" i="1"/>
  <c r="G203" i="1"/>
  <c r="G262" i="1"/>
  <c r="G149" i="1"/>
  <c r="G27" i="1"/>
  <c r="G198" i="1"/>
  <c r="G125" i="1"/>
  <c r="G174" i="1"/>
  <c r="G33" i="1"/>
  <c r="G131" i="1" l="1"/>
  <c r="G59" i="1"/>
  <c r="G180" i="1"/>
  <c r="G83" i="1"/>
  <c r="G34" i="1"/>
  <c r="G106" i="1" l="1"/>
  <c r="G82" i="1"/>
  <c r="G58" i="1"/>
  <c r="G310" i="1" l="1"/>
  <c r="E319" i="1" s="1"/>
  <c r="G204" i="1"/>
  <c r="F306" i="1" l="1"/>
  <c r="G107" i="1"/>
  <c r="G295" i="1"/>
  <c r="G271" i="1"/>
  <c r="F312" i="1" l="1"/>
  <c r="G155" i="1"/>
  <c r="G308" i="1"/>
  <c r="E318" i="1" s="1"/>
  <c r="E312" i="1"/>
  <c r="D312" i="1"/>
  <c r="G277" i="1"/>
  <c r="G228" i="1"/>
  <c r="G253" i="1"/>
  <c r="G306" i="1"/>
  <c r="E317" i="1" s="1"/>
  <c r="G312" i="1" l="1"/>
  <c r="E320" i="1"/>
</calcChain>
</file>

<file path=xl/sharedStrings.xml><?xml version="1.0" encoding="utf-8"?>
<sst xmlns="http://schemas.openxmlformats.org/spreadsheetml/2006/main" count="862" uniqueCount="292">
  <si>
    <t>Наименование блюда</t>
  </si>
  <si>
    <t>Вес блюда</t>
  </si>
  <si>
    <t>Пищевые вещества</t>
  </si>
  <si>
    <t>Завтрак</t>
  </si>
  <si>
    <t>Каша жидкая молочная из манной крупы</t>
  </si>
  <si>
    <t>Чай с молоком без сахара</t>
  </si>
  <si>
    <t>Итого за Завтрак</t>
  </si>
  <si>
    <t>Итого за день</t>
  </si>
  <si>
    <t>Овощи натуральные свежие (огурец)</t>
  </si>
  <si>
    <t>Напиток с витаминами и пребиотиком "Витошка"</t>
  </si>
  <si>
    <t>День: 1</t>
  </si>
  <si>
    <t>ЭЦ (ккал)</t>
  </si>
  <si>
    <t>День: 2</t>
  </si>
  <si>
    <t>День: 3</t>
  </si>
  <si>
    <t>День: 4</t>
  </si>
  <si>
    <t>День: 5</t>
  </si>
  <si>
    <t>День: 7</t>
  </si>
  <si>
    <t>День: 8</t>
  </si>
  <si>
    <t>День: 9</t>
  </si>
  <si>
    <t>День: 10</t>
  </si>
  <si>
    <t>День: 11</t>
  </si>
  <si>
    <t>День: 12</t>
  </si>
  <si>
    <t>Сыр (порциями)</t>
  </si>
  <si>
    <t>Хлеб ржаной</t>
  </si>
  <si>
    <t>Картофель отварной</t>
  </si>
  <si>
    <t>Хлеб пшеничный</t>
  </si>
  <si>
    <t>Какао с молоком</t>
  </si>
  <si>
    <t>Каша гречневая вязкая</t>
  </si>
  <si>
    <t>Омлет натуральный</t>
  </si>
  <si>
    <t xml:space="preserve">Норма : </t>
  </si>
  <si>
    <t xml:space="preserve">Факт : </t>
  </si>
  <si>
    <t xml:space="preserve">СОГЛАСОВАНО : </t>
  </si>
  <si>
    <t>Директор МБОУ СОШ</t>
  </si>
  <si>
    <t>г. Иркутска</t>
  </si>
  <si>
    <t>"_______"____________</t>
  </si>
  <si>
    <t>_____________________</t>
  </si>
  <si>
    <t>№ рецептуры</t>
  </si>
  <si>
    <t>Обед</t>
  </si>
  <si>
    <t>Итого за Обед</t>
  </si>
  <si>
    <t>Суп с рыбными консервами</t>
  </si>
  <si>
    <t>Рагу из свинины</t>
  </si>
  <si>
    <t>Компот из смеси сухофруктов</t>
  </si>
  <si>
    <t>Суп картофельный с бобовыми</t>
  </si>
  <si>
    <t>Кисель из плодов и ягод свежих</t>
  </si>
  <si>
    <t>Норма :</t>
  </si>
  <si>
    <t>Факт :</t>
  </si>
  <si>
    <t>Салат из белокочанной капусты с огурцом</t>
  </si>
  <si>
    <t>Чай без сахара</t>
  </si>
  <si>
    <t>Пром.выпуск</t>
  </si>
  <si>
    <t>Сыр</t>
  </si>
  <si>
    <t xml:space="preserve">При составлении рационов использовались рецептуры и технологии приготовления блюд и кулинарных изделий, разработанные с использованием : </t>
  </si>
  <si>
    <t xml:space="preserve">1. Сборник рецептур на продукцию для обучающихся во всех образовательных учреждениях. М 2017 г.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</si>
  <si>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2.Сборник рецептур блюд и кулинарных изделий для организации горячих завтраков и обедов. Новосибирск 2020 г.</t>
  </si>
  <si>
    <t>3.Сборник технологических нормативов, рецептур блюд и кулинарных изделий для дошкольных образовательных учреждений. Пермь 2001 г.</t>
  </si>
  <si>
    <t xml:space="preserve">5. Сборник рецептур на продукцию для питания детей в дошкольных образовательных организациях. М 2016.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</si>
  <si>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6. Сборник технологических нормативов, рецептур блюд и кулинарных изделий. Пермь 2013.                                                                                                                                                                                                                                                          </t>
  </si>
  <si>
    <t>7. Сборник рецептур блюд и кулинарных изделий для предприятий общественного питания при общеобразовательных школах. М 2004.</t>
  </si>
  <si>
    <t>Приём пищи</t>
  </si>
  <si>
    <t>Полдник</t>
  </si>
  <si>
    <t>Итого за Полдник</t>
  </si>
  <si>
    <t>Бедро куриное запеченное "Рябушка"</t>
  </si>
  <si>
    <t>Каша вязкая молочная из риса и пшена</t>
  </si>
  <si>
    <t>Выход, гр.</t>
  </si>
  <si>
    <t xml:space="preserve">Наименование </t>
  </si>
  <si>
    <t>*Возможна замена на сок в ассортименте.</t>
  </si>
  <si>
    <t>Сок фруктовый</t>
  </si>
  <si>
    <t>*Возможна замена на кондитерские изделия в ассортименте (конфета, мармелад, печенье сахарное, печенье овсяное, пряник)</t>
  </si>
  <si>
    <t>*Возможна замена на кисломолочную продукцию в ассортименте (кефир, ряженка, биойогурт,снежок)</t>
  </si>
  <si>
    <t>Распределение кондитерских изделий по дням основного меню</t>
  </si>
  <si>
    <t>Распределение сыра по дням основного меню</t>
  </si>
  <si>
    <t>Распределение соков плодовоовощных, напитков витаминизированных, в т.ч. инстантных по дням основного меню</t>
  </si>
  <si>
    <t>Директор МУП "Комбинат питания г.Иркутска"</t>
  </si>
  <si>
    <t>Каша вязкая молочная из овсяной крупы</t>
  </si>
  <si>
    <t>Картофельное пюре</t>
  </si>
  <si>
    <t>Гренки из пшеничного хлеба</t>
  </si>
  <si>
    <t>Чай с сахаром</t>
  </si>
  <si>
    <t>Повидло</t>
  </si>
  <si>
    <t>Распределение в процентном отношении потребления пищевых веществ и энергии по приёмам пищи в зависимости от времени пребывания в организации.</t>
  </si>
  <si>
    <t>Потребность в пищевых веществах, энергии (суточная), ОБЕД (30-35%)</t>
  </si>
  <si>
    <t>Потребность в пищевых веществах, энергии (суточная), ПОЛДНИК (10-15%)</t>
  </si>
  <si>
    <t>Потребность в пищевых веществах, энергии (суточная), ЗАВТРАК (20-25%)</t>
  </si>
  <si>
    <t>ИТОГО за 2 недели (завтрак:20-25%, обед: 30-35%, полдник: 10-15%)</t>
  </si>
  <si>
    <t>8. Сборник рецептур  блюд и типовых меню для организации питания обучающихся в общеобразовательных организациях. М 2022 г.</t>
  </si>
  <si>
    <t>Доля суточной потребности в пищевых веществах и энергии</t>
  </si>
  <si>
    <t>Тип организации</t>
  </si>
  <si>
    <t xml:space="preserve">Общеобразовательные организации и организации профессионального образования </t>
  </si>
  <si>
    <t xml:space="preserve">Итого за 2 недели, % </t>
  </si>
  <si>
    <t>Б</t>
  </si>
  <si>
    <t>Ж</t>
  </si>
  <si>
    <t>У</t>
  </si>
  <si>
    <t>" ______"____________________________</t>
  </si>
  <si>
    <t>4.Единый сборник технологических нормативов, рецептур блюд и кулинарных изделий.  П 2018 г.</t>
  </si>
  <si>
    <t>Мармелад</t>
  </si>
  <si>
    <t xml:space="preserve">МБОУ СОШ  2-х недельное (6 - ти дневная учебная неделя), </t>
  </si>
  <si>
    <t>УТВЕРЖДАЮ :</t>
  </si>
  <si>
    <t>Овощи натуральные свежие (помидор)</t>
  </si>
  <si>
    <t>Батон</t>
  </si>
  <si>
    <t>1/25</t>
  </si>
  <si>
    <t>1/30</t>
  </si>
  <si>
    <t>1/250</t>
  </si>
  <si>
    <t>1/200</t>
  </si>
  <si>
    <t>1/100</t>
  </si>
  <si>
    <t>1/70/30</t>
  </si>
  <si>
    <t>Макаронные изделия отварные</t>
  </si>
  <si>
    <t>1/180</t>
  </si>
  <si>
    <t xml:space="preserve">Хлеб пшеничный </t>
  </si>
  <si>
    <t>1/20</t>
  </si>
  <si>
    <t>Фрукт (банан)</t>
  </si>
  <si>
    <t>Салат "Зайчик"</t>
  </si>
  <si>
    <t>Борщ с капустой и картофелем со сметаной</t>
  </si>
  <si>
    <t>1/35</t>
  </si>
  <si>
    <t>Чай с молоком и сахаром</t>
  </si>
  <si>
    <t>Щи из свежей капусты со сметаной</t>
  </si>
  <si>
    <t>1/250/10</t>
  </si>
  <si>
    <t>Компот из изюма</t>
  </si>
  <si>
    <t>Сырники из творога с соусом шоколадным</t>
  </si>
  <si>
    <t>Компот из яблок</t>
  </si>
  <si>
    <t>Рагу из овощей</t>
  </si>
  <si>
    <t>1/50</t>
  </si>
  <si>
    <t>Рассольник "Ленинградский"</t>
  </si>
  <si>
    <t>Капуста тушеная с мясом</t>
  </si>
  <si>
    <t>1/180/5</t>
  </si>
  <si>
    <t>1/60</t>
  </si>
  <si>
    <t>Напиток из свеж.мор.ягоды</t>
  </si>
  <si>
    <t>1/40</t>
  </si>
  <si>
    <t>Фрукт (яблоко)</t>
  </si>
  <si>
    <t>1/130</t>
  </si>
  <si>
    <t>Макаронные изделия отварные с сыром</t>
  </si>
  <si>
    <t xml:space="preserve">Сок фруктовый </t>
  </si>
  <si>
    <t>Омлет натуральный с сыром</t>
  </si>
  <si>
    <t>Плов из куриной грудки</t>
  </si>
  <si>
    <t>Сырники из творога с повидлом</t>
  </si>
  <si>
    <t>Овощи натуральные свежие (помидор, огурец)</t>
  </si>
  <si>
    <t>Булочка "Пикник"</t>
  </si>
  <si>
    <t xml:space="preserve">Салат из белокачанной капусты </t>
  </si>
  <si>
    <t>Чай с лимоном и сахаром</t>
  </si>
  <si>
    <t>Рассольник "Ленинградский "</t>
  </si>
  <si>
    <t>Вареники с картофелем с маслом сливочным</t>
  </si>
  <si>
    <t>Пром.выпуск.</t>
  </si>
  <si>
    <t>ТТК№907</t>
  </si>
  <si>
    <t>ТТК№721</t>
  </si>
  <si>
    <t>М 2017*№143</t>
  </si>
  <si>
    <t>М 2004* №684</t>
  </si>
  <si>
    <t>ТТК№3-07и</t>
  </si>
  <si>
    <t>ТТК№2127</t>
  </si>
  <si>
    <t>ТТК№2097</t>
  </si>
  <si>
    <t>ТТК№2133</t>
  </si>
  <si>
    <t>М 2017*№392</t>
  </si>
  <si>
    <t>ТТК№2135</t>
  </si>
  <si>
    <t>ТТК№2185-23м</t>
  </si>
  <si>
    <t xml:space="preserve">Гренки из пшеничного хлеба </t>
  </si>
  <si>
    <t>Котлета п/ф "Нежная"</t>
  </si>
  <si>
    <t>Салат "Свежесть"</t>
  </si>
  <si>
    <t>М2017*№71</t>
  </si>
  <si>
    <t>ТТК№2063</t>
  </si>
  <si>
    <t>ТТК№2090</t>
  </si>
  <si>
    <t>ТТК№490а-21д</t>
  </si>
  <si>
    <t>Пром. выпуск</t>
  </si>
  <si>
    <t>ТТК№550</t>
  </si>
  <si>
    <t>Поджарка из рыбы</t>
  </si>
  <si>
    <t>1/120</t>
  </si>
  <si>
    <t>Распределение фруктов по дням основного меню</t>
  </si>
  <si>
    <t>Распределение хлеба по дням основного меню</t>
  </si>
  <si>
    <t>Хлеб  ржаной</t>
  </si>
  <si>
    <t>Банан</t>
  </si>
  <si>
    <t>Яблоко</t>
  </si>
  <si>
    <t>Апельсин</t>
  </si>
  <si>
    <t>Кисель</t>
  </si>
  <si>
    <t>Пряник</t>
  </si>
  <si>
    <t>норма 120</t>
  </si>
  <si>
    <t>норма 9</t>
  </si>
  <si>
    <t>норма 111</t>
  </si>
  <si>
    <t>норма72</t>
  </si>
  <si>
    <t>Котлета  рыбная  с соусом сметанным</t>
  </si>
  <si>
    <t>1/180/20</t>
  </si>
  <si>
    <t>Каша "Дружба"</t>
  </si>
  <si>
    <t>Кофейный напиток с молоком</t>
  </si>
  <si>
    <t>1/150</t>
  </si>
  <si>
    <t>Котлета п/ф "Петушок" с соусом томатным</t>
  </si>
  <si>
    <t>Н2020*№54-3гн</t>
  </si>
  <si>
    <t>Кофейный напиток</t>
  </si>
  <si>
    <t>Компот из см.сух.</t>
  </si>
  <si>
    <t>Витошка</t>
  </si>
  <si>
    <t>Компот из смеси сух.фр.</t>
  </si>
  <si>
    <t>Напиток из свеже.зам.ягоды</t>
  </si>
  <si>
    <t xml:space="preserve">Напиток из свежезамороженной ягоды </t>
  </si>
  <si>
    <t>2/60/20</t>
  </si>
  <si>
    <t>54-67,5</t>
  </si>
  <si>
    <t>55,2-69</t>
  </si>
  <si>
    <t>229,8-287,25</t>
  </si>
  <si>
    <t>1632-2,040</t>
  </si>
  <si>
    <t>18-22,5</t>
  </si>
  <si>
    <t>18,4-23</t>
  </si>
  <si>
    <t>76,6-95,75</t>
  </si>
  <si>
    <t>544-680</t>
  </si>
  <si>
    <t>27-31,5</t>
  </si>
  <si>
    <t>27,6-32,2</t>
  </si>
  <si>
    <t>114,9-134,05</t>
  </si>
  <si>
    <t>816-952</t>
  </si>
  <si>
    <t>9-13,5</t>
  </si>
  <si>
    <t>9,2-13,8</t>
  </si>
  <si>
    <t>38,3-57,45</t>
  </si>
  <si>
    <t>272-408</t>
  </si>
  <si>
    <t>________________________С.А.Калиновский</t>
  </si>
  <si>
    <t>1/250/12,5</t>
  </si>
  <si>
    <t>Курица тушеная с морковью</t>
  </si>
  <si>
    <t>Каша вязкая гречневая</t>
  </si>
  <si>
    <t>Кондитерское изделия (мармелад)</t>
  </si>
  <si>
    <t>2/10</t>
  </si>
  <si>
    <t>Фрукт(апельсин)</t>
  </si>
  <si>
    <t>1/30/30</t>
  </si>
  <si>
    <t>Каша "Улыбка"</t>
  </si>
  <si>
    <t>ТТК№204-15</t>
  </si>
  <si>
    <t>Каша "Янтарная"</t>
  </si>
  <si>
    <t>Рис припущенный</t>
  </si>
  <si>
    <t>Салат из свеклы с сыром</t>
  </si>
  <si>
    <t>Зефир</t>
  </si>
  <si>
    <t>ТТК№2183</t>
  </si>
  <si>
    <t>М 2017№174</t>
  </si>
  <si>
    <t>Н 2020№54-2гн</t>
  </si>
  <si>
    <t>М 2016№95</t>
  </si>
  <si>
    <t>М 2017№309</t>
  </si>
  <si>
    <t>П2018№508</t>
  </si>
  <si>
    <t>Н2020№54-25м</t>
  </si>
  <si>
    <t>М2017№303</t>
  </si>
  <si>
    <t>Н2020№54-7гн</t>
  </si>
  <si>
    <t>М 2017№210</t>
  </si>
  <si>
    <t>М 2017№82</t>
  </si>
  <si>
    <t>М 2017№305</t>
  </si>
  <si>
    <t>М 2017№350</t>
  </si>
  <si>
    <t>М2017№173</t>
  </si>
  <si>
    <t>М 2004№684</t>
  </si>
  <si>
    <t>Н2020№54-6гн</t>
  </si>
  <si>
    <t>М 2017№67</t>
  </si>
  <si>
    <t>М 2017№88</t>
  </si>
  <si>
    <t>М2017№234</t>
  </si>
  <si>
    <t>М 2017№128</t>
  </si>
  <si>
    <t>Н 2020№54-6хн</t>
  </si>
  <si>
    <t>М2017№395</t>
  </si>
  <si>
    <t>Н 2020№54-3гн/2020</t>
  </si>
  <si>
    <t>М 2017№71</t>
  </si>
  <si>
    <t>М 2017№102</t>
  </si>
  <si>
    <t>М 2016№123</t>
  </si>
  <si>
    <t>М 2017№291</t>
  </si>
  <si>
    <t>М 2017№342</t>
  </si>
  <si>
    <t>М 2017№173</t>
  </si>
  <si>
    <t>М2017№71</t>
  </si>
  <si>
    <t>М 2017№96</t>
  </si>
  <si>
    <t>П 2018№508</t>
  </si>
  <si>
    <t>Н2020№54-16к</t>
  </si>
  <si>
    <t>М 2017№395</t>
  </si>
  <si>
    <t>М2017№45</t>
  </si>
  <si>
    <t>М 2017№392</t>
  </si>
  <si>
    <t>М2017№181</t>
  </si>
  <si>
    <t>Н 2020№54-6гн</t>
  </si>
  <si>
    <t>Н2020№54-7хн</t>
  </si>
  <si>
    <t>М2017№175</t>
  </si>
  <si>
    <t>М2017№211</t>
  </si>
  <si>
    <t>М 2017№263</t>
  </si>
  <si>
    <t>М 2017№45</t>
  </si>
  <si>
    <t>Н2020№54-9гн</t>
  </si>
  <si>
    <t>М2016№32</t>
  </si>
  <si>
    <t>М 2017№112</t>
  </si>
  <si>
    <t>Суп с  картофелем и макаронными изделиями</t>
  </si>
  <si>
    <t>М2017№15</t>
  </si>
  <si>
    <t>М2017№98</t>
  </si>
  <si>
    <t>М 2017№231</t>
  </si>
  <si>
    <t>М 2017№310</t>
  </si>
  <si>
    <t>Винегрет овощной</t>
  </si>
  <si>
    <t>1/55</t>
  </si>
  <si>
    <t xml:space="preserve">Каша вязкая молочная из пшенной крупы </t>
  </si>
  <si>
    <t>ТТК№2191</t>
  </si>
  <si>
    <t>2/60/30</t>
  </si>
  <si>
    <t>Пельмени мясные с маслом сливочным</t>
  </si>
  <si>
    <t>Пельмени мясные  с маслом сливочным</t>
  </si>
  <si>
    <t>Каша вязкая молочная рисовая</t>
  </si>
  <si>
    <t>Котлета п/ф "Домашняя" с соусом томатным</t>
  </si>
  <si>
    <t>Котлета п/ф "Аппетитная" с соусом томатным</t>
  </si>
  <si>
    <t>Кондитерское изделия (пряник глазированый)</t>
  </si>
  <si>
    <t>Суп крестьянский с крупой и фрикадельками п/ф</t>
  </si>
  <si>
    <t>ТТК№490</t>
  </si>
  <si>
    <t>Н2020№54-6хн</t>
  </si>
  <si>
    <t>Запеканка творожная "Мраморная" с соусом "Янтарным"</t>
  </si>
  <si>
    <t>Фрукт (апельсин)</t>
  </si>
  <si>
    <t xml:space="preserve">Салат из белокочанной капусты </t>
  </si>
  <si>
    <t>Рацион: с 12-ти лет и старше (не более 6 часов)</t>
  </si>
  <si>
    <t>период : осень - зима, 2023-2024 уч.год</t>
  </si>
  <si>
    <t xml:space="preserve">  Основное меню приготавливаемых блюд для учащихся </t>
  </si>
  <si>
    <t>Рацион: с 12-ти  лет и старше (не более 6 часов)</t>
  </si>
  <si>
    <t>Рацион: с 12-ти лет старше (не более 6 часов)</t>
  </si>
  <si>
    <t>Рацион: с 12-ти лет и старше (не более 6 часов)                                                                      День : 6</t>
  </si>
  <si>
    <t>Рацион: с 12-ти лет и страше (не более 6 часов)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</si>
</sst>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0"/>
      <name val="Arial"/>
      <family val="2"/>
    </font>
    <font>
      <sz val="8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6">
    <xf numFmtId="0" fontId="0" fillId="0" borderId="0" xfId="0"/>
    <xf numFmtId="0" fontId="4" fillId="0" borderId="0" xfId="1" applyFont="1"/>
    <xf numFmtId="0" fontId="4" fillId="0" borderId="14" xfId="1" applyFont="1" applyBorder="1" applyAlignment="1">
      <alignment horizontal="center" vertical="center"/>
    </xf>
    <xf numFmtId="0" fontId="4" fillId="0" borderId="2" xfId="1" applyNumberFormat="1" applyFont="1" applyBorder="1" applyAlignment="1">
      <alignment vertical="top" wrapText="1"/>
    </xf>
    <xf numFmtId="0" fontId="4" fillId="0" borderId="2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vertical="center" wrapText="1"/>
    </xf>
    <xf numFmtId="0" fontId="4" fillId="0" borderId="2" xfId="1" applyNumberFormat="1" applyFont="1" applyFill="1" applyBorder="1" applyAlignment="1">
      <alignment vertical="center" wrapText="1"/>
    </xf>
    <xf numFmtId="0" fontId="4" fillId="0" borderId="2" xfId="1" applyNumberFormat="1" applyFont="1" applyFill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0" fontId="4" fillId="0" borderId="0" xfId="1" applyFont="1" applyBorder="1"/>
    <xf numFmtId="0" fontId="4" fillId="0" borderId="2" xfId="1" applyNumberFormat="1" applyFont="1" applyBorder="1" applyAlignment="1">
      <alignment horizontal="left" vertical="center" wrapText="1"/>
    </xf>
    <xf numFmtId="0" fontId="4" fillId="0" borderId="0" xfId="1" applyNumberFormat="1" applyFont="1" applyAlignment="1">
      <alignment horizontal="right"/>
    </xf>
    <xf numFmtId="0" fontId="4" fillId="0" borderId="14" xfId="1" applyFont="1" applyFill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5" fillId="0" borderId="9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4" xfId="1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 vertical="center"/>
    </xf>
    <xf numFmtId="0" fontId="0" fillId="0" borderId="0" xfId="0" applyBorder="1"/>
    <xf numFmtId="164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vertical="center" wrapText="1"/>
    </xf>
    <xf numFmtId="0" fontId="4" fillId="3" borderId="2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3" xfId="1" applyNumberFormat="1" applyFont="1" applyBorder="1" applyAlignment="1">
      <alignment vertical="center" wrapText="1"/>
    </xf>
    <xf numFmtId="0" fontId="4" fillId="0" borderId="3" xfId="1" applyNumberFormat="1" applyFont="1" applyBorder="1" applyAlignment="1">
      <alignment horizontal="center" vertical="center"/>
    </xf>
    <xf numFmtId="0" fontId="0" fillId="0" borderId="2" xfId="0" applyBorder="1"/>
    <xf numFmtId="2" fontId="4" fillId="0" borderId="3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top"/>
    </xf>
    <xf numFmtId="2" fontId="5" fillId="0" borderId="2" xfId="1" applyNumberFormat="1" applyFont="1" applyBorder="1" applyAlignment="1">
      <alignment horizontal="center" vertical="top"/>
    </xf>
    <xf numFmtId="0" fontId="5" fillId="0" borderId="2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2" fontId="5" fillId="0" borderId="18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top"/>
    </xf>
    <xf numFmtId="2" fontId="5" fillId="0" borderId="18" xfId="1" applyNumberFormat="1" applyFont="1" applyBorder="1" applyAlignment="1">
      <alignment horizontal="center" vertical="top"/>
    </xf>
    <xf numFmtId="0" fontId="5" fillId="0" borderId="0" xfId="1" applyNumberFormat="1" applyFont="1" applyBorder="1" applyAlignment="1">
      <alignment horizontal="right" vertical="center"/>
    </xf>
    <xf numFmtId="2" fontId="5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2" fontId="5" fillId="0" borderId="15" xfId="1" applyNumberFormat="1" applyFont="1" applyBorder="1" applyAlignment="1">
      <alignment horizontal="center" vertical="center"/>
    </xf>
    <xf numFmtId="2" fontId="4" fillId="0" borderId="15" xfId="1" applyNumberFormat="1" applyFont="1" applyFill="1" applyBorder="1" applyAlignment="1">
      <alignment horizontal="center" vertical="center"/>
    </xf>
    <xf numFmtId="2" fontId="5" fillId="0" borderId="19" xfId="1" applyNumberFormat="1" applyFont="1" applyBorder="1" applyAlignment="1">
      <alignment horizontal="center" vertical="center"/>
    </xf>
    <xf numFmtId="2" fontId="4" fillId="3" borderId="15" xfId="1" applyNumberFormat="1" applyFont="1" applyFill="1" applyBorder="1" applyAlignment="1">
      <alignment horizontal="center" vertical="center"/>
    </xf>
    <xf numFmtId="2" fontId="5" fillId="0" borderId="15" xfId="1" applyNumberFormat="1" applyFont="1" applyBorder="1" applyAlignment="1">
      <alignment horizontal="center" vertical="top"/>
    </xf>
    <xf numFmtId="2" fontId="5" fillId="0" borderId="19" xfId="1" applyNumberFormat="1" applyFont="1" applyBorder="1" applyAlignment="1">
      <alignment horizontal="center" vertical="top"/>
    </xf>
    <xf numFmtId="2" fontId="7" fillId="0" borderId="0" xfId="1" applyNumberFormat="1" applyFont="1" applyBorder="1" applyAlignment="1">
      <alignment horizontal="center" vertical="center"/>
    </xf>
    <xf numFmtId="0" fontId="12" fillId="0" borderId="2" xfId="1" applyNumberFormat="1" applyFont="1" applyBorder="1" applyAlignment="1">
      <alignment vertical="center" wrapText="1"/>
    </xf>
    <xf numFmtId="0" fontId="12" fillId="0" borderId="2" xfId="1" applyNumberFormat="1" applyFont="1" applyFill="1" applyBorder="1" applyAlignment="1">
      <alignment vertical="center" wrapText="1"/>
    </xf>
    <xf numFmtId="0" fontId="13" fillId="0" borderId="0" xfId="1" applyNumberFormat="1" applyFont="1" applyBorder="1" applyAlignment="1">
      <alignment horizontal="right" vertical="center"/>
    </xf>
    <xf numFmtId="0" fontId="13" fillId="0" borderId="0" xfId="1" applyNumberFormat="1" applyFont="1" applyBorder="1" applyAlignment="1">
      <alignment horizontal="center" vertical="center"/>
    </xf>
    <xf numFmtId="0" fontId="14" fillId="0" borderId="28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2" fontId="14" fillId="0" borderId="2" xfId="1" applyNumberFormat="1" applyFont="1" applyFill="1" applyBorder="1" applyAlignment="1">
      <alignment horizontal="center" vertical="center"/>
    </xf>
    <xf numFmtId="2" fontId="14" fillId="0" borderId="15" xfId="1" applyNumberFormat="1" applyFont="1" applyBorder="1" applyAlignment="1">
      <alignment horizontal="center" vertical="center"/>
    </xf>
    <xf numFmtId="0" fontId="14" fillId="0" borderId="2" xfId="1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 vertical="center"/>
    </xf>
    <xf numFmtId="2" fontId="14" fillId="0" borderId="18" xfId="1" applyNumberFormat="1" applyFont="1" applyBorder="1" applyAlignment="1">
      <alignment horizontal="center" vertical="center"/>
    </xf>
    <xf numFmtId="2" fontId="14" fillId="0" borderId="19" xfId="1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right" vertical="center" wrapText="1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2" fontId="6" fillId="0" borderId="15" xfId="1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5" fillId="0" borderId="2" xfId="1" applyNumberFormat="1" applyFont="1" applyFill="1" applyBorder="1" applyAlignment="1">
      <alignment horizontal="center" vertical="top"/>
    </xf>
    <xf numFmtId="0" fontId="4" fillId="0" borderId="2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5" fillId="0" borderId="46" xfId="1" applyNumberFormat="1" applyFont="1" applyBorder="1" applyAlignment="1">
      <alignment horizontal="center" vertical="center"/>
    </xf>
    <xf numFmtId="2" fontId="5" fillId="0" borderId="46" xfId="1" applyNumberFormat="1" applyFont="1" applyBorder="1" applyAlignment="1">
      <alignment horizontal="center" vertical="center"/>
    </xf>
    <xf numFmtId="2" fontId="5" fillId="0" borderId="47" xfId="1" applyNumberFormat="1" applyFont="1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49" fontId="4" fillId="3" borderId="14" xfId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/>
    </xf>
    <xf numFmtId="2" fontId="14" fillId="3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2" fontId="4" fillId="2" borderId="2" xfId="1" applyNumberFormat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top"/>
    </xf>
    <xf numFmtId="0" fontId="12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center" vertical="center"/>
    </xf>
    <xf numFmtId="0" fontId="12" fillId="0" borderId="1" xfId="1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2" fontId="4" fillId="3" borderId="10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64" fontId="14" fillId="3" borderId="28" xfId="1" applyNumberFormat="1" applyFont="1" applyFill="1" applyBorder="1" applyAlignment="1">
      <alignment horizontal="center" vertical="center"/>
    </xf>
    <xf numFmtId="164" fontId="14" fillId="3" borderId="29" xfId="1" applyNumberFormat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2" fontId="15" fillId="3" borderId="15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0" fontId="21" fillId="0" borderId="0" xfId="2" applyFont="1" applyBorder="1"/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/>
    <xf numFmtId="0" fontId="26" fillId="0" borderId="0" xfId="0" applyFont="1" applyBorder="1" applyAlignment="1">
      <alignment horizontal="center" vertical="center"/>
    </xf>
    <xf numFmtId="0" fontId="23" fillId="0" borderId="0" xfId="0" applyFont="1" applyBorder="1"/>
    <xf numFmtId="0" fontId="23" fillId="3" borderId="0" xfId="0" applyFont="1" applyFill="1" applyBorder="1" applyAlignment="1">
      <alignment horizontal="center" vertical="center"/>
    </xf>
    <xf numFmtId="0" fontId="18" fillId="0" borderId="0" xfId="0" applyFont="1" applyBorder="1" applyAlignment="1"/>
    <xf numFmtId="0" fontId="21" fillId="3" borderId="0" xfId="2" applyFont="1" applyFill="1" applyBorder="1"/>
    <xf numFmtId="0" fontId="18" fillId="3" borderId="0" xfId="0" applyFont="1" applyFill="1" applyBorder="1"/>
    <xf numFmtId="0" fontId="4" fillId="0" borderId="21" xfId="1" applyNumberFormat="1" applyFont="1" applyBorder="1" applyAlignment="1">
      <alignment horizontal="center" vertical="center" wrapText="1"/>
    </xf>
    <xf numFmtId="0" fontId="4" fillId="0" borderId="22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3" xfId="1" applyNumberFormat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42" xfId="1" applyNumberFormat="1" applyFont="1" applyBorder="1" applyAlignment="1">
      <alignment horizontal="center" vertical="center" wrapText="1"/>
    </xf>
    <xf numFmtId="0" fontId="4" fillId="0" borderId="43" xfId="1" applyNumberFormat="1" applyFont="1" applyBorder="1" applyAlignment="1">
      <alignment horizontal="center" vertical="center" wrapText="1"/>
    </xf>
    <xf numFmtId="0" fontId="4" fillId="0" borderId="28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left" vertical="center"/>
    </xf>
    <xf numFmtId="0" fontId="5" fillId="0" borderId="7" xfId="1" applyNumberFormat="1" applyFont="1" applyBorder="1" applyAlignment="1">
      <alignment horizontal="left" vertical="center"/>
    </xf>
    <xf numFmtId="0" fontId="5" fillId="0" borderId="12" xfId="1" applyNumberFormat="1" applyFont="1" applyBorder="1" applyAlignment="1">
      <alignment horizontal="right" vertical="center"/>
    </xf>
    <xf numFmtId="0" fontId="5" fillId="0" borderId="4" xfId="1" applyNumberFormat="1" applyFont="1" applyBorder="1" applyAlignment="1">
      <alignment horizontal="right" vertical="center"/>
    </xf>
    <xf numFmtId="0" fontId="5" fillId="0" borderId="24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1" applyNumberFormat="1" applyFont="1" applyAlignment="1">
      <alignment horizontal="left" vertical="center"/>
    </xf>
    <xf numFmtId="0" fontId="5" fillId="0" borderId="31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6" xfId="1" applyNumberFormat="1" applyFont="1" applyBorder="1" applyAlignment="1">
      <alignment horizontal="right" vertical="center"/>
    </xf>
    <xf numFmtId="0" fontId="5" fillId="0" borderId="17" xfId="1" applyNumberFormat="1" applyFont="1" applyBorder="1" applyAlignment="1">
      <alignment horizontal="right" vertical="center"/>
    </xf>
    <xf numFmtId="0" fontId="5" fillId="0" borderId="12" xfId="1" applyNumberFormat="1" applyFont="1" applyBorder="1" applyAlignment="1">
      <alignment horizontal="right" vertical="top"/>
    </xf>
    <xf numFmtId="0" fontId="5" fillId="0" borderId="4" xfId="1" applyNumberFormat="1" applyFont="1" applyBorder="1" applyAlignment="1">
      <alignment horizontal="right" vertical="top"/>
    </xf>
    <xf numFmtId="0" fontId="5" fillId="0" borderId="37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5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23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horizontal="left"/>
    </xf>
    <xf numFmtId="0" fontId="4" fillId="0" borderId="10" xfId="1" applyNumberFormat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 wrapText="1"/>
    </xf>
    <xf numFmtId="0" fontId="4" fillId="0" borderId="44" xfId="1" applyNumberFormat="1" applyFont="1" applyBorder="1" applyAlignment="1">
      <alignment horizontal="center" vertical="center" wrapText="1"/>
    </xf>
    <xf numFmtId="0" fontId="5" fillId="0" borderId="14" xfId="1" applyNumberFormat="1" applyFont="1" applyBorder="1" applyAlignment="1">
      <alignment horizontal="right" vertical="center"/>
    </xf>
    <xf numFmtId="0" fontId="5" fillId="0" borderId="2" xfId="1" applyNumberFormat="1" applyFont="1" applyBorder="1" applyAlignment="1">
      <alignment horizontal="right" vertical="center"/>
    </xf>
    <xf numFmtId="0" fontId="5" fillId="0" borderId="30" xfId="1" applyNumberFormat="1" applyFont="1" applyBorder="1" applyAlignment="1">
      <alignment horizontal="right" vertical="center"/>
    </xf>
    <xf numFmtId="0" fontId="5" fillId="0" borderId="18" xfId="1" applyNumberFormat="1" applyFont="1" applyBorder="1" applyAlignment="1">
      <alignment horizontal="right" vertical="center"/>
    </xf>
    <xf numFmtId="0" fontId="5" fillId="0" borderId="5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4" fillId="0" borderId="48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center" vertical="center" wrapText="1"/>
    </xf>
    <xf numFmtId="0" fontId="4" fillId="0" borderId="49" xfId="1" applyNumberFormat="1" applyFont="1" applyBorder="1" applyAlignment="1">
      <alignment horizontal="center" vertical="center" wrapText="1"/>
    </xf>
    <xf numFmtId="0" fontId="5" fillId="0" borderId="45" xfId="1" applyNumberFormat="1" applyFont="1" applyBorder="1" applyAlignment="1">
      <alignment horizontal="right" vertical="center"/>
    </xf>
    <xf numFmtId="0" fontId="5" fillId="0" borderId="46" xfId="1" applyNumberFormat="1" applyFont="1" applyBorder="1" applyAlignment="1">
      <alignment horizontal="right" vertical="center"/>
    </xf>
    <xf numFmtId="0" fontId="5" fillId="0" borderId="14" xfId="1" applyNumberFormat="1" applyFont="1" applyBorder="1" applyAlignment="1">
      <alignment horizontal="right" vertical="top"/>
    </xf>
    <xf numFmtId="0" fontId="5" fillId="0" borderId="2" xfId="1" applyNumberFormat="1" applyFont="1" applyBorder="1" applyAlignment="1">
      <alignment horizontal="right" vertical="top"/>
    </xf>
    <xf numFmtId="0" fontId="5" fillId="0" borderId="16" xfId="1" applyNumberFormat="1" applyFont="1" applyBorder="1" applyAlignment="1">
      <alignment horizontal="right" vertical="top"/>
    </xf>
    <xf numFmtId="0" fontId="5" fillId="0" borderId="26" xfId="1" applyNumberFormat="1" applyFont="1" applyBorder="1" applyAlignment="1">
      <alignment horizontal="right" vertical="top"/>
    </xf>
    <xf numFmtId="0" fontId="5" fillId="0" borderId="2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wrapText="1"/>
    </xf>
    <xf numFmtId="0" fontId="7" fillId="0" borderId="28" xfId="1" applyFont="1" applyBorder="1" applyAlignment="1">
      <alignment horizontal="center" wrapText="1"/>
    </xf>
    <xf numFmtId="0" fontId="7" fillId="0" borderId="14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5" fillId="0" borderId="35" xfId="1" applyNumberFormat="1" applyFont="1" applyBorder="1" applyAlignment="1">
      <alignment horizontal="left" vertical="center"/>
    </xf>
    <xf numFmtId="0" fontId="5" fillId="0" borderId="8" xfId="1" applyNumberFormat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top" wrapText="1"/>
    </xf>
    <xf numFmtId="0" fontId="4" fillId="0" borderId="14" xfId="1" applyNumberFormat="1" applyFont="1" applyBorder="1" applyAlignment="1">
      <alignment horizontal="center" vertical="center" wrapText="1"/>
    </xf>
    <xf numFmtId="0" fontId="5" fillId="0" borderId="26" xfId="1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5" fillId="0" borderId="36" xfId="1" applyNumberFormat="1" applyFont="1" applyBorder="1" applyAlignment="1">
      <alignment horizontal="left" vertical="center"/>
    </xf>
    <xf numFmtId="0" fontId="4" fillId="0" borderId="15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 wrapText="1"/>
    </xf>
    <xf numFmtId="0" fontId="5" fillId="0" borderId="41" xfId="1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/>
    </xf>
    <xf numFmtId="0" fontId="20" fillId="0" borderId="0" xfId="2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2" fontId="18" fillId="3" borderId="0" xfId="0" applyNumberFormat="1" applyFont="1" applyFill="1" applyBorder="1" applyAlignment="1">
      <alignment horizontal="center"/>
    </xf>
    <xf numFmtId="2" fontId="24" fillId="3" borderId="0" xfId="2" applyNumberFormat="1" applyFont="1" applyFill="1" applyBorder="1" applyAlignment="1">
      <alignment horizontal="center"/>
    </xf>
    <xf numFmtId="2" fontId="27" fillId="3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Лист1" xfId="1"/>
    <cellStyle name="Обычный_Рацион 2 смен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1"/>
  <sheetViews>
    <sheetView tabSelected="1" zoomScaleNormal="100" zoomScaleSheetLayoutView="120" workbookViewId="0">
      <selection activeCell="O13" sqref="O13"/>
    </sheetView>
  </sheetViews>
  <sheetFormatPr defaultRowHeight="15" x14ac:dyDescent="0.25"/>
  <cols>
    <col min="1" max="1" width="21.85546875" customWidth="1"/>
    <col min="2" max="2" width="34.140625" customWidth="1"/>
    <col min="3" max="3" width="9.7109375" customWidth="1"/>
    <col min="4" max="4" width="7.42578125" customWidth="1"/>
    <col min="5" max="5" width="7.85546875" customWidth="1"/>
    <col min="6" max="7" width="12.5703125" customWidth="1"/>
  </cols>
  <sheetData>
    <row r="1" spans="1:29" ht="21" customHeight="1" x14ac:dyDescent="0.25">
      <c r="A1" s="143" t="s">
        <v>31</v>
      </c>
      <c r="B1" s="143"/>
      <c r="C1" s="143" t="s">
        <v>94</v>
      </c>
      <c r="D1" s="143"/>
      <c r="E1" s="143"/>
      <c r="F1" s="143"/>
      <c r="G1" s="143"/>
    </row>
    <row r="2" spans="1:29" ht="29.25" customHeight="1" x14ac:dyDescent="0.25">
      <c r="A2" s="228" t="s">
        <v>32</v>
      </c>
      <c r="B2" s="228"/>
      <c r="C2" s="144" t="s">
        <v>71</v>
      </c>
      <c r="D2" s="144"/>
      <c r="E2" s="144"/>
      <c r="F2" s="144"/>
      <c r="G2" s="144"/>
    </row>
    <row r="3" spans="1:29" ht="21" customHeight="1" x14ac:dyDescent="0.25">
      <c r="A3" s="145" t="s">
        <v>33</v>
      </c>
      <c r="B3" s="145"/>
      <c r="C3" s="145" t="s">
        <v>203</v>
      </c>
      <c r="D3" s="145"/>
      <c r="E3" s="145"/>
      <c r="F3" s="145"/>
      <c r="G3" s="145"/>
    </row>
    <row r="4" spans="1:29" ht="21" customHeight="1" x14ac:dyDescent="0.25">
      <c r="A4" s="145" t="s">
        <v>35</v>
      </c>
      <c r="B4" s="145"/>
      <c r="C4" s="165" t="s">
        <v>90</v>
      </c>
      <c r="D4" s="165"/>
      <c r="E4" s="165"/>
      <c r="F4" s="165"/>
      <c r="G4" s="165"/>
    </row>
    <row r="5" spans="1:29" ht="21" customHeight="1" x14ac:dyDescent="0.25">
      <c r="A5" s="145" t="s">
        <v>34</v>
      </c>
      <c r="B5" s="145"/>
      <c r="C5" s="165"/>
      <c r="D5" s="165"/>
      <c r="E5" s="165"/>
      <c r="F5" s="165"/>
      <c r="G5" s="165"/>
    </row>
    <row r="6" spans="1:29" ht="21" customHeight="1" x14ac:dyDescent="0.25">
      <c r="A6" s="225" t="s">
        <v>287</v>
      </c>
      <c r="B6" s="225"/>
      <c r="C6" s="225"/>
      <c r="D6" s="225"/>
      <c r="E6" s="225"/>
      <c r="F6" s="225"/>
      <c r="G6" s="225"/>
      <c r="H6" s="225"/>
    </row>
    <row r="7" spans="1:29" ht="21" customHeight="1" x14ac:dyDescent="0.25">
      <c r="A7" s="226" t="s">
        <v>93</v>
      </c>
      <c r="B7" s="226"/>
      <c r="C7" s="226"/>
      <c r="D7" s="226"/>
      <c r="E7" s="226"/>
      <c r="F7" s="226"/>
      <c r="G7" s="226"/>
      <c r="H7" s="226"/>
    </row>
    <row r="8" spans="1:29" ht="21" customHeight="1" thickBot="1" x14ac:dyDescent="0.3">
      <c r="A8" s="227" t="s">
        <v>286</v>
      </c>
      <c r="B8" s="227"/>
      <c r="C8" s="227"/>
      <c r="D8" s="227"/>
      <c r="E8" s="227"/>
      <c r="F8" s="227"/>
      <c r="G8" s="227"/>
    </row>
    <row r="9" spans="1:29" ht="21" customHeight="1" thickBot="1" x14ac:dyDescent="0.3">
      <c r="A9" s="196" t="s">
        <v>285</v>
      </c>
      <c r="B9" s="197"/>
      <c r="C9" s="16"/>
      <c r="D9" s="16"/>
      <c r="E9" s="16"/>
      <c r="F9" s="16"/>
      <c r="G9" s="17" t="s">
        <v>10</v>
      </c>
    </row>
    <row r="10" spans="1:29" ht="21" customHeight="1" x14ac:dyDescent="0.25">
      <c r="A10" s="135" t="s">
        <v>36</v>
      </c>
      <c r="B10" s="136" t="s">
        <v>0</v>
      </c>
      <c r="C10" s="136" t="s">
        <v>1</v>
      </c>
      <c r="D10" s="137" t="s">
        <v>2</v>
      </c>
      <c r="E10" s="137"/>
      <c r="F10" s="137"/>
      <c r="G10" s="168" t="s">
        <v>11</v>
      </c>
    </row>
    <row r="11" spans="1:29" ht="21" customHeight="1" x14ac:dyDescent="0.25">
      <c r="A11" s="131"/>
      <c r="B11" s="133"/>
      <c r="C11" s="133"/>
      <c r="D11" s="87" t="s">
        <v>87</v>
      </c>
      <c r="E11" s="87" t="s">
        <v>88</v>
      </c>
      <c r="F11" s="87" t="s">
        <v>89</v>
      </c>
      <c r="G11" s="167"/>
      <c r="H11" s="26"/>
    </row>
    <row r="12" spans="1:29" ht="21" customHeight="1" x14ac:dyDescent="0.25">
      <c r="A12" s="146" t="s">
        <v>3</v>
      </c>
      <c r="B12" s="147"/>
      <c r="C12" s="147"/>
      <c r="D12" s="147"/>
      <c r="E12" s="147"/>
      <c r="F12" s="147"/>
      <c r="G12" s="148"/>
      <c r="H12" s="26"/>
    </row>
    <row r="13" spans="1:29" s="40" customFormat="1" ht="21" customHeight="1" x14ac:dyDescent="0.25">
      <c r="A13" s="2" t="s">
        <v>218</v>
      </c>
      <c r="B13" s="6" t="s">
        <v>275</v>
      </c>
      <c r="C13" s="4" t="s">
        <v>99</v>
      </c>
      <c r="D13" s="9">
        <v>7</v>
      </c>
      <c r="E13" s="9">
        <v>12.9</v>
      </c>
      <c r="F13" s="9">
        <v>51</v>
      </c>
      <c r="G13" s="25">
        <f t="shared" ref="G13:G18" si="0">F13*4+E13*9+D13*4</f>
        <v>348.1</v>
      </c>
      <c r="H13" s="26"/>
      <c r="I13" s="26"/>
      <c r="J13" s="2"/>
      <c r="K13" s="33"/>
      <c r="L13" s="58"/>
      <c r="M13" s="9"/>
      <c r="N13" s="9"/>
      <c r="O13" s="9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ht="21" customHeight="1" x14ac:dyDescent="0.25">
      <c r="A14" s="2" t="s">
        <v>219</v>
      </c>
      <c r="B14" s="6" t="s">
        <v>75</v>
      </c>
      <c r="C14" s="4" t="s">
        <v>100</v>
      </c>
      <c r="D14" s="9">
        <v>0.2</v>
      </c>
      <c r="E14" s="9">
        <v>0</v>
      </c>
      <c r="F14" s="9">
        <v>6.4</v>
      </c>
      <c r="G14" s="59">
        <f t="shared" si="0"/>
        <v>26.400000000000002</v>
      </c>
    </row>
    <row r="15" spans="1:29" ht="21" customHeight="1" x14ac:dyDescent="0.25">
      <c r="A15" s="2" t="s">
        <v>48</v>
      </c>
      <c r="B15" s="33" t="s">
        <v>96</v>
      </c>
      <c r="C15" s="58" t="s">
        <v>97</v>
      </c>
      <c r="D15" s="9">
        <v>1.9</v>
      </c>
      <c r="E15" s="9">
        <v>0.6</v>
      </c>
      <c r="F15" s="9">
        <v>12.85</v>
      </c>
      <c r="G15" s="25">
        <f t="shared" si="0"/>
        <v>64.399999999999991</v>
      </c>
    </row>
    <row r="16" spans="1:29" ht="21" customHeight="1" x14ac:dyDescent="0.25">
      <c r="A16" s="43" t="s">
        <v>48</v>
      </c>
      <c r="B16" s="6" t="s">
        <v>105</v>
      </c>
      <c r="C16" s="58" t="s">
        <v>124</v>
      </c>
      <c r="D16" s="9">
        <v>3.04</v>
      </c>
      <c r="E16" s="9">
        <v>0.32</v>
      </c>
      <c r="F16" s="9">
        <v>19.68</v>
      </c>
      <c r="G16" s="25">
        <f t="shared" si="0"/>
        <v>93.759999999999991</v>
      </c>
    </row>
    <row r="17" spans="1:15" ht="29.25" customHeight="1" x14ac:dyDescent="0.25">
      <c r="A17" s="32" t="s">
        <v>48</v>
      </c>
      <c r="B17" s="6" t="s">
        <v>278</v>
      </c>
      <c r="C17" s="58" t="s">
        <v>124</v>
      </c>
      <c r="D17" s="93">
        <v>2.27</v>
      </c>
      <c r="E17" s="93">
        <v>4</v>
      </c>
      <c r="F17" s="93">
        <v>26.25</v>
      </c>
      <c r="G17" s="63">
        <f t="shared" si="0"/>
        <v>150.08000000000001</v>
      </c>
    </row>
    <row r="18" spans="1:15" ht="21" customHeight="1" x14ac:dyDescent="0.25">
      <c r="A18" s="140" t="s">
        <v>6</v>
      </c>
      <c r="B18" s="142"/>
      <c r="C18" s="46">
        <v>555</v>
      </c>
      <c r="D18" s="47">
        <f>D17+D16+D15+D14+D13</f>
        <v>14.41</v>
      </c>
      <c r="E18" s="47">
        <f>E17+E16+E15+E14+E13</f>
        <v>17.82</v>
      </c>
      <c r="F18" s="47">
        <f>F17+F16+F15+F14+F13</f>
        <v>116.18</v>
      </c>
      <c r="G18" s="60">
        <f t="shared" si="0"/>
        <v>682.74</v>
      </c>
    </row>
    <row r="19" spans="1:15" ht="21" customHeight="1" x14ac:dyDescent="0.25">
      <c r="A19" s="149" t="s">
        <v>37</v>
      </c>
      <c r="B19" s="150"/>
      <c r="C19" s="150"/>
      <c r="D19" s="150"/>
      <c r="E19" s="150"/>
      <c r="F19" s="150"/>
      <c r="G19" s="151"/>
    </row>
    <row r="20" spans="1:15" ht="30.75" customHeight="1" x14ac:dyDescent="0.25">
      <c r="A20" s="2" t="s">
        <v>146</v>
      </c>
      <c r="B20" s="6" t="s">
        <v>46</v>
      </c>
      <c r="C20" s="4" t="s">
        <v>101</v>
      </c>
      <c r="D20" s="9">
        <v>1.38</v>
      </c>
      <c r="E20" s="9">
        <v>5</v>
      </c>
      <c r="F20" s="9">
        <v>3.6</v>
      </c>
      <c r="G20" s="25">
        <f t="shared" ref="G20:G26" si="1">F20*4+E20*9+D20*4</f>
        <v>64.92</v>
      </c>
    </row>
    <row r="21" spans="1:15" ht="21" customHeight="1" x14ac:dyDescent="0.25">
      <c r="A21" s="2" t="s">
        <v>220</v>
      </c>
      <c r="B21" s="67" t="s">
        <v>39</v>
      </c>
      <c r="C21" s="4" t="s">
        <v>99</v>
      </c>
      <c r="D21" s="9">
        <v>8.6</v>
      </c>
      <c r="E21" s="9">
        <v>8.4</v>
      </c>
      <c r="F21" s="9">
        <v>14.33</v>
      </c>
      <c r="G21" s="25">
        <f t="shared" si="1"/>
        <v>167.32000000000002</v>
      </c>
    </row>
    <row r="22" spans="1:15" ht="38.25" customHeight="1" x14ac:dyDescent="0.25">
      <c r="A22" s="13" t="s">
        <v>154</v>
      </c>
      <c r="B22" s="7" t="s">
        <v>276</v>
      </c>
      <c r="C22" s="8" t="s">
        <v>102</v>
      </c>
      <c r="D22" s="93">
        <v>8.6999999999999993</v>
      </c>
      <c r="E22" s="93">
        <v>10.66</v>
      </c>
      <c r="F22" s="93">
        <v>12.06</v>
      </c>
      <c r="G22" s="61">
        <f t="shared" si="1"/>
        <v>178.98000000000002</v>
      </c>
    </row>
    <row r="23" spans="1:15" ht="21" customHeight="1" x14ac:dyDescent="0.25">
      <c r="A23" s="13" t="s">
        <v>221</v>
      </c>
      <c r="B23" s="6" t="s">
        <v>103</v>
      </c>
      <c r="C23" s="36" t="s">
        <v>104</v>
      </c>
      <c r="D23" s="93">
        <v>6.6</v>
      </c>
      <c r="E23" s="93">
        <v>5.4</v>
      </c>
      <c r="F23" s="93">
        <v>31.73</v>
      </c>
      <c r="G23" s="25">
        <f t="shared" si="1"/>
        <v>201.92000000000002</v>
      </c>
    </row>
    <row r="24" spans="1:15" ht="31.5" customHeight="1" x14ac:dyDescent="0.25">
      <c r="A24" s="94" t="s">
        <v>222</v>
      </c>
      <c r="B24" s="6" t="s">
        <v>9</v>
      </c>
      <c r="C24" s="36" t="s">
        <v>100</v>
      </c>
      <c r="D24" s="9">
        <v>0</v>
      </c>
      <c r="E24" s="9">
        <v>0</v>
      </c>
      <c r="F24" s="9">
        <v>18.600000000000001</v>
      </c>
      <c r="G24" s="25">
        <f t="shared" si="1"/>
        <v>74.400000000000006</v>
      </c>
    </row>
    <row r="25" spans="1:15" ht="21" customHeight="1" x14ac:dyDescent="0.25">
      <c r="A25" s="34" t="s">
        <v>48</v>
      </c>
      <c r="B25" s="35" t="s">
        <v>105</v>
      </c>
      <c r="C25" s="92" t="s">
        <v>122</v>
      </c>
      <c r="D25" s="93">
        <v>4.5599999999999996</v>
      </c>
      <c r="E25" s="93">
        <v>0.66</v>
      </c>
      <c r="F25" s="93">
        <v>29.64</v>
      </c>
      <c r="G25" s="63">
        <f t="shared" si="1"/>
        <v>142.74</v>
      </c>
    </row>
    <row r="26" spans="1:15" ht="21" customHeight="1" x14ac:dyDescent="0.25">
      <c r="A26" s="2" t="s">
        <v>48</v>
      </c>
      <c r="B26" s="6" t="s">
        <v>23</v>
      </c>
      <c r="C26" s="58" t="s">
        <v>124</v>
      </c>
      <c r="D26" s="9">
        <v>0.24</v>
      </c>
      <c r="E26" s="9">
        <v>0.48</v>
      </c>
      <c r="F26" s="9">
        <v>13.36</v>
      </c>
      <c r="G26" s="25">
        <f t="shared" si="1"/>
        <v>58.72</v>
      </c>
    </row>
    <row r="27" spans="1:15" ht="21" customHeight="1" x14ac:dyDescent="0.25">
      <c r="A27" s="140" t="s">
        <v>38</v>
      </c>
      <c r="B27" s="141"/>
      <c r="C27" s="50">
        <v>930</v>
      </c>
      <c r="D27" s="47">
        <f>D26+D25+D24+D23+D22+D21+D20</f>
        <v>30.079999999999995</v>
      </c>
      <c r="E27" s="47">
        <f>E26+E25+E24+E23+E22+E21+E20</f>
        <v>30.6</v>
      </c>
      <c r="F27" s="47">
        <f>F26+F25+F24+F23+F22+F21+F20</f>
        <v>123.32</v>
      </c>
      <c r="G27" s="60">
        <f>F27*4+E27*9+D27*4</f>
        <v>889</v>
      </c>
    </row>
    <row r="28" spans="1:15" ht="21" customHeight="1" x14ac:dyDescent="0.25">
      <c r="A28" s="152" t="s">
        <v>58</v>
      </c>
      <c r="B28" s="153"/>
      <c r="C28" s="153"/>
      <c r="D28" s="153"/>
      <c r="E28" s="153"/>
      <c r="F28" s="153"/>
      <c r="G28" s="154"/>
    </row>
    <row r="29" spans="1:15" ht="21" customHeight="1" x14ac:dyDescent="0.25">
      <c r="A29" s="2" t="s">
        <v>223</v>
      </c>
      <c r="B29" s="6" t="s">
        <v>205</v>
      </c>
      <c r="C29" s="4" t="s">
        <v>101</v>
      </c>
      <c r="D29" s="9">
        <v>14.03</v>
      </c>
      <c r="E29" s="9">
        <v>6.49</v>
      </c>
      <c r="F29" s="9">
        <v>4.9000000000000004</v>
      </c>
      <c r="G29" s="25">
        <f>F29*4+E29*9+D29*4</f>
        <v>134.13</v>
      </c>
    </row>
    <row r="30" spans="1:15" ht="21" customHeight="1" x14ac:dyDescent="0.25">
      <c r="A30" s="2" t="s">
        <v>224</v>
      </c>
      <c r="B30" s="6" t="s">
        <v>206</v>
      </c>
      <c r="C30" s="36" t="s">
        <v>104</v>
      </c>
      <c r="D30" s="9">
        <v>5.5</v>
      </c>
      <c r="E30" s="9">
        <v>6</v>
      </c>
      <c r="F30" s="9">
        <v>24.6</v>
      </c>
      <c r="G30" s="25">
        <f>F30*4+E30*9+D30*4</f>
        <v>174.4</v>
      </c>
    </row>
    <row r="31" spans="1:15" ht="21" customHeight="1" x14ac:dyDescent="0.25">
      <c r="A31" s="2" t="s">
        <v>48</v>
      </c>
      <c r="B31" s="6" t="s">
        <v>65</v>
      </c>
      <c r="C31" s="4" t="s">
        <v>100</v>
      </c>
      <c r="D31" s="93">
        <v>1</v>
      </c>
      <c r="E31" s="93">
        <v>0.2</v>
      </c>
      <c r="F31" s="93">
        <v>20.2</v>
      </c>
      <c r="G31" s="25">
        <f>F31*4+E31*9+D31*4</f>
        <v>86.6</v>
      </c>
      <c r="J31" s="2"/>
      <c r="K31" s="6"/>
      <c r="L31" s="58"/>
      <c r="M31" s="9"/>
      <c r="N31" s="9"/>
      <c r="O31" s="9"/>
    </row>
    <row r="32" spans="1:15" ht="21" customHeight="1" x14ac:dyDescent="0.25">
      <c r="A32" s="2" t="s">
        <v>48</v>
      </c>
      <c r="B32" s="6" t="s">
        <v>23</v>
      </c>
      <c r="C32" s="58" t="s">
        <v>98</v>
      </c>
      <c r="D32" s="9">
        <v>0.18</v>
      </c>
      <c r="E32" s="9">
        <v>0.36</v>
      </c>
      <c r="F32" s="9">
        <v>10.02</v>
      </c>
      <c r="G32" s="63">
        <f>F32*4+E32*9+D32*4</f>
        <v>44.04</v>
      </c>
    </row>
    <row r="33" spans="1:15" ht="21" customHeight="1" x14ac:dyDescent="0.25">
      <c r="A33" s="140" t="s">
        <v>59</v>
      </c>
      <c r="B33" s="141"/>
      <c r="C33" s="50">
        <v>510</v>
      </c>
      <c r="D33" s="47">
        <f>D32+D31+D30+D29</f>
        <v>20.71</v>
      </c>
      <c r="E33" s="47">
        <f>E32+E31+E30+E29</f>
        <v>13.05</v>
      </c>
      <c r="F33" s="47">
        <f>F32+F31+F30+F29</f>
        <v>59.72</v>
      </c>
      <c r="G33" s="60">
        <f t="shared" ref="G33" si="2">F33*4+E33*9+D33*4</f>
        <v>439.16999999999996</v>
      </c>
    </row>
    <row r="34" spans="1:15" ht="21" customHeight="1" thickBot="1" x14ac:dyDescent="0.3">
      <c r="A34" s="155" t="s">
        <v>7</v>
      </c>
      <c r="B34" s="156"/>
      <c r="C34" s="51">
        <f>C33+C27+C18</f>
        <v>1995</v>
      </c>
      <c r="D34" s="52">
        <f>D33+D27+D18</f>
        <v>65.199999999999989</v>
      </c>
      <c r="E34" s="52">
        <f>E33+E27+E18</f>
        <v>61.470000000000006</v>
      </c>
      <c r="F34" s="52">
        <f>F33+F27+F18</f>
        <v>299.22000000000003</v>
      </c>
      <c r="G34" s="62">
        <f>F34*4+E34*9+D34*4</f>
        <v>2010.91</v>
      </c>
    </row>
    <row r="35" spans="1:15" ht="24" customHeight="1" thickBot="1" x14ac:dyDescent="0.3">
      <c r="A35" s="55"/>
      <c r="B35" s="55"/>
      <c r="C35" s="42"/>
      <c r="D35" s="56"/>
      <c r="E35" s="56"/>
      <c r="F35" s="56"/>
      <c r="G35" s="56"/>
    </row>
    <row r="36" spans="1:15" ht="24.75" customHeight="1" x14ac:dyDescent="0.25">
      <c r="A36" s="138" t="s">
        <v>288</v>
      </c>
      <c r="B36" s="139"/>
      <c r="C36" s="16"/>
      <c r="D36" s="16"/>
      <c r="E36" s="16"/>
      <c r="F36" s="16"/>
      <c r="G36" s="17" t="s">
        <v>12</v>
      </c>
    </row>
    <row r="37" spans="1:15" ht="18.75" customHeight="1" x14ac:dyDescent="0.25">
      <c r="A37" s="130" t="s">
        <v>36</v>
      </c>
      <c r="B37" s="132" t="s">
        <v>0</v>
      </c>
      <c r="C37" s="132" t="s">
        <v>1</v>
      </c>
      <c r="D37" s="134" t="s">
        <v>2</v>
      </c>
      <c r="E37" s="134"/>
      <c r="F37" s="134"/>
      <c r="G37" s="166" t="s">
        <v>11</v>
      </c>
    </row>
    <row r="38" spans="1:15" ht="30" customHeight="1" x14ac:dyDescent="0.25">
      <c r="A38" s="131"/>
      <c r="B38" s="133"/>
      <c r="C38" s="133"/>
      <c r="D38" s="87" t="s">
        <v>87</v>
      </c>
      <c r="E38" s="87" t="s">
        <v>88</v>
      </c>
      <c r="F38" s="87" t="s">
        <v>89</v>
      </c>
      <c r="G38" s="167"/>
    </row>
    <row r="39" spans="1:15" ht="25.5" customHeight="1" x14ac:dyDescent="0.25">
      <c r="A39" s="149" t="s">
        <v>3</v>
      </c>
      <c r="B39" s="150"/>
      <c r="C39" s="150"/>
      <c r="D39" s="150"/>
      <c r="E39" s="150"/>
      <c r="F39" s="150"/>
      <c r="G39" s="151"/>
    </row>
    <row r="40" spans="1:15" ht="19.5" customHeight="1" x14ac:dyDescent="0.25">
      <c r="A40" s="2" t="s">
        <v>226</v>
      </c>
      <c r="B40" s="6" t="s">
        <v>28</v>
      </c>
      <c r="C40" s="58" t="s">
        <v>177</v>
      </c>
      <c r="D40" s="93">
        <v>9.9</v>
      </c>
      <c r="E40" s="93">
        <v>26.8</v>
      </c>
      <c r="F40" s="9">
        <v>2.6</v>
      </c>
      <c r="G40" s="61">
        <f>F40*4+E40*9+D40*4</f>
        <v>291.20000000000005</v>
      </c>
    </row>
    <row r="41" spans="1:15" ht="22.5" customHeight="1" x14ac:dyDescent="0.25">
      <c r="A41" s="2" t="s">
        <v>225</v>
      </c>
      <c r="B41" s="6" t="s">
        <v>26</v>
      </c>
      <c r="C41" s="58" t="s">
        <v>104</v>
      </c>
      <c r="D41" s="9">
        <v>3.7</v>
      </c>
      <c r="E41" s="9">
        <v>5.4</v>
      </c>
      <c r="F41" s="9">
        <v>11.3</v>
      </c>
      <c r="G41" s="25">
        <f>F41*4+E41*9+D41*4</f>
        <v>108.60000000000001</v>
      </c>
      <c r="J41" s="2"/>
      <c r="K41" s="6"/>
      <c r="L41" s="58"/>
      <c r="M41" s="99"/>
      <c r="N41" s="93"/>
      <c r="O41" s="9"/>
    </row>
    <row r="42" spans="1:15" ht="21" customHeight="1" x14ac:dyDescent="0.25">
      <c r="A42" s="13" t="s">
        <v>48</v>
      </c>
      <c r="B42" s="7" t="s">
        <v>96</v>
      </c>
      <c r="C42" s="31" t="s">
        <v>97</v>
      </c>
      <c r="D42" s="93">
        <v>1.9</v>
      </c>
      <c r="E42" s="93">
        <v>0.6</v>
      </c>
      <c r="F42" s="93">
        <v>12.85</v>
      </c>
      <c r="G42" s="63">
        <f>F42*4+E42*9+D42*4</f>
        <v>64.399999999999991</v>
      </c>
    </row>
    <row r="43" spans="1:15" ht="21" customHeight="1" x14ac:dyDescent="0.25">
      <c r="A43" s="2" t="s">
        <v>48</v>
      </c>
      <c r="B43" s="6" t="s">
        <v>107</v>
      </c>
      <c r="C43" s="58" t="s">
        <v>100</v>
      </c>
      <c r="D43" s="9">
        <v>3</v>
      </c>
      <c r="E43" s="9">
        <v>1</v>
      </c>
      <c r="F43" s="9">
        <v>31.98</v>
      </c>
      <c r="G43" s="25">
        <f>F43*4+E43*9+D43*4</f>
        <v>148.92000000000002</v>
      </c>
    </row>
    <row r="44" spans="1:15" ht="39" customHeight="1" x14ac:dyDescent="0.25">
      <c r="A44" s="140" t="s">
        <v>6</v>
      </c>
      <c r="B44" s="141"/>
      <c r="C44" s="50">
        <v>555</v>
      </c>
      <c r="D44" s="47">
        <f>D43+D42+D41+D40</f>
        <v>18.5</v>
      </c>
      <c r="E44" s="47">
        <f>E43+E42+E41+E40</f>
        <v>33.799999999999997</v>
      </c>
      <c r="F44" s="47">
        <f>F43+F42+F41+F40</f>
        <v>58.73</v>
      </c>
      <c r="G44" s="60">
        <f>F44*4+E44*9+D44*4</f>
        <v>613.12</v>
      </c>
      <c r="J44" s="13"/>
      <c r="K44" s="7"/>
      <c r="L44" s="31"/>
      <c r="M44" s="24"/>
      <c r="N44" s="24"/>
      <c r="O44" s="24"/>
    </row>
    <row r="45" spans="1:15" ht="26.25" customHeight="1" x14ac:dyDescent="0.25">
      <c r="A45" s="149" t="s">
        <v>37</v>
      </c>
      <c r="B45" s="150"/>
      <c r="C45" s="150"/>
      <c r="D45" s="150"/>
      <c r="E45" s="150"/>
      <c r="F45" s="150"/>
      <c r="G45" s="151"/>
    </row>
    <row r="46" spans="1:15" ht="22.5" customHeight="1" x14ac:dyDescent="0.25">
      <c r="A46" s="2" t="s">
        <v>143</v>
      </c>
      <c r="B46" s="6" t="s">
        <v>108</v>
      </c>
      <c r="C46" s="4" t="s">
        <v>101</v>
      </c>
      <c r="D46" s="9">
        <v>3.33</v>
      </c>
      <c r="E46" s="9">
        <v>10.67</v>
      </c>
      <c r="F46" s="9">
        <v>19.170000000000002</v>
      </c>
      <c r="G46" s="25">
        <f t="shared" ref="G46:G53" si="3">F46*4+E46*9+D46*4</f>
        <v>186.03</v>
      </c>
    </row>
    <row r="47" spans="1:15" ht="29.25" customHeight="1" x14ac:dyDescent="0.25">
      <c r="A47" s="2" t="s">
        <v>227</v>
      </c>
      <c r="B47" s="6" t="s">
        <v>109</v>
      </c>
      <c r="C47" s="4" t="s">
        <v>113</v>
      </c>
      <c r="D47" s="9">
        <v>2</v>
      </c>
      <c r="E47" s="9">
        <v>5.9</v>
      </c>
      <c r="F47" s="9">
        <v>11.35</v>
      </c>
      <c r="G47" s="25">
        <f t="shared" si="3"/>
        <v>106.5</v>
      </c>
    </row>
    <row r="48" spans="1:15" ht="32.25" customHeight="1" x14ac:dyDescent="0.25">
      <c r="A48" s="2" t="s">
        <v>155</v>
      </c>
      <c r="B48" s="67" t="s">
        <v>60</v>
      </c>
      <c r="C48" s="4" t="s">
        <v>101</v>
      </c>
      <c r="D48" s="9">
        <v>22.06</v>
      </c>
      <c r="E48" s="9">
        <v>25.26</v>
      </c>
      <c r="F48" s="9">
        <v>0.48</v>
      </c>
      <c r="G48" s="25">
        <f t="shared" si="3"/>
        <v>317.5</v>
      </c>
    </row>
    <row r="49" spans="1:15" ht="32.25" customHeight="1" x14ac:dyDescent="0.25">
      <c r="A49" s="2" t="s">
        <v>267</v>
      </c>
      <c r="B49" s="6" t="s">
        <v>24</v>
      </c>
      <c r="C49" s="36" t="s">
        <v>104</v>
      </c>
      <c r="D49" s="93">
        <v>3.43</v>
      </c>
      <c r="E49" s="93">
        <v>5.18</v>
      </c>
      <c r="F49" s="93">
        <v>27.61</v>
      </c>
      <c r="G49" s="63">
        <f t="shared" si="3"/>
        <v>170.78</v>
      </c>
    </row>
    <row r="50" spans="1:15" ht="20.25" customHeight="1" x14ac:dyDescent="0.25">
      <c r="A50" s="34" t="s">
        <v>229</v>
      </c>
      <c r="B50" s="6" t="s">
        <v>43</v>
      </c>
      <c r="C50" s="36" t="s">
        <v>100</v>
      </c>
      <c r="D50" s="93">
        <v>7.0000000000000007E-2</v>
      </c>
      <c r="E50" s="93">
        <v>0.04</v>
      </c>
      <c r="F50" s="93">
        <v>23.04</v>
      </c>
      <c r="G50" s="63">
        <f t="shared" si="3"/>
        <v>92.8</v>
      </c>
      <c r="J50" s="2" t="s">
        <v>228</v>
      </c>
      <c r="K50" s="67" t="s">
        <v>214</v>
      </c>
      <c r="L50" s="36" t="s">
        <v>104</v>
      </c>
      <c r="M50" s="93">
        <v>4.4000000000000004</v>
      </c>
      <c r="N50" s="93">
        <v>5.15</v>
      </c>
      <c r="O50" s="93">
        <v>44</v>
      </c>
    </row>
    <row r="51" spans="1:15" ht="20.25" customHeight="1" x14ac:dyDescent="0.25">
      <c r="A51" s="34" t="s">
        <v>48</v>
      </c>
      <c r="B51" s="6" t="s">
        <v>25</v>
      </c>
      <c r="C51" s="92" t="s">
        <v>122</v>
      </c>
      <c r="D51" s="9">
        <v>4.5599999999999996</v>
      </c>
      <c r="E51" s="9">
        <v>0.66</v>
      </c>
      <c r="F51" s="9">
        <v>29.64</v>
      </c>
      <c r="G51" s="25">
        <f t="shared" si="3"/>
        <v>142.74</v>
      </c>
    </row>
    <row r="52" spans="1:15" ht="20.25" customHeight="1" x14ac:dyDescent="0.25">
      <c r="A52" s="2" t="s">
        <v>138</v>
      </c>
      <c r="B52" s="6" t="s">
        <v>23</v>
      </c>
      <c r="C52" s="58" t="s">
        <v>118</v>
      </c>
      <c r="D52" s="9">
        <v>0.3</v>
      </c>
      <c r="E52" s="9">
        <v>0.6</v>
      </c>
      <c r="F52" s="9">
        <v>16.7</v>
      </c>
      <c r="G52" s="25">
        <f t="shared" si="3"/>
        <v>73.400000000000006</v>
      </c>
    </row>
    <row r="53" spans="1:15" ht="24" customHeight="1" x14ac:dyDescent="0.25">
      <c r="A53" s="140" t="s">
        <v>38</v>
      </c>
      <c r="B53" s="141"/>
      <c r="C53" s="50">
        <v>950</v>
      </c>
      <c r="D53" s="47">
        <f>D52+D51+D50+D49+D48+D47+D46</f>
        <v>35.75</v>
      </c>
      <c r="E53" s="47">
        <f>E52+E51+E50+E49+E48+E47+E46</f>
        <v>48.31</v>
      </c>
      <c r="F53" s="47">
        <f>F52+F51+F50+F49+F48+F47+F46</f>
        <v>127.99</v>
      </c>
      <c r="G53" s="60">
        <f t="shared" si="3"/>
        <v>1089.75</v>
      </c>
    </row>
    <row r="54" spans="1:15" ht="24" customHeight="1" x14ac:dyDescent="0.25">
      <c r="A54" s="149" t="s">
        <v>58</v>
      </c>
      <c r="B54" s="150"/>
      <c r="C54" s="150"/>
      <c r="D54" s="150"/>
      <c r="E54" s="150"/>
      <c r="F54" s="150"/>
      <c r="G54" s="151"/>
    </row>
    <row r="55" spans="1:15" ht="33.75" customHeight="1" x14ac:dyDescent="0.25">
      <c r="A55" s="34" t="s">
        <v>230</v>
      </c>
      <c r="B55" s="7" t="s">
        <v>270</v>
      </c>
      <c r="C55" s="8" t="s">
        <v>100</v>
      </c>
      <c r="D55" s="24">
        <v>8.1999999999999993</v>
      </c>
      <c r="E55" s="24">
        <v>10.5</v>
      </c>
      <c r="F55" s="24">
        <v>42.2</v>
      </c>
      <c r="G55" s="61">
        <f>F55*4+E55*9+D55*4</f>
        <v>296.10000000000002</v>
      </c>
    </row>
    <row r="56" spans="1:15" ht="24" customHeight="1" x14ac:dyDescent="0.25">
      <c r="A56" s="2" t="s">
        <v>231</v>
      </c>
      <c r="B56" s="6" t="s">
        <v>47</v>
      </c>
      <c r="C56" s="8" t="s">
        <v>100</v>
      </c>
      <c r="D56" s="9">
        <v>0.4</v>
      </c>
      <c r="E56" s="9">
        <v>0.1</v>
      </c>
      <c r="F56" s="9">
        <v>0.08</v>
      </c>
      <c r="G56" s="25">
        <f>F56*4+E56*9+D56*4</f>
        <v>2.8200000000000003</v>
      </c>
    </row>
    <row r="57" spans="1:15" ht="18" customHeight="1" x14ac:dyDescent="0.25">
      <c r="A57" s="2" t="s">
        <v>138</v>
      </c>
      <c r="B57" s="6" t="s">
        <v>25</v>
      </c>
      <c r="C57" s="58" t="s">
        <v>106</v>
      </c>
      <c r="D57" s="9">
        <v>1.5</v>
      </c>
      <c r="E57" s="9">
        <v>0.16</v>
      </c>
      <c r="F57" s="9">
        <v>9.8000000000000007</v>
      </c>
      <c r="G57" s="25">
        <f>F57*4+E57*9+D57*4</f>
        <v>46.64</v>
      </c>
    </row>
    <row r="58" spans="1:15" ht="24" customHeight="1" x14ac:dyDescent="0.25">
      <c r="A58" s="140" t="s">
        <v>59</v>
      </c>
      <c r="B58" s="141"/>
      <c r="C58" s="50">
        <v>420</v>
      </c>
      <c r="D58" s="47">
        <f>D57+D56+D55</f>
        <v>10.1</v>
      </c>
      <c r="E58" s="47">
        <f>E57+E56+E55</f>
        <v>10.76</v>
      </c>
      <c r="F58" s="47">
        <f>F57+F56+F55</f>
        <v>52.080000000000005</v>
      </c>
      <c r="G58" s="60">
        <f t="shared" ref="G58" si="4">F58*4+E58*9+D58*4</f>
        <v>345.56</v>
      </c>
    </row>
    <row r="59" spans="1:15" ht="24" customHeight="1" thickBot="1" x14ac:dyDescent="0.3">
      <c r="A59" s="155" t="s">
        <v>7</v>
      </c>
      <c r="B59" s="156"/>
      <c r="C59" s="51">
        <f>C58+C53+C44</f>
        <v>1925</v>
      </c>
      <c r="D59" s="52">
        <f>D58+D53+D44</f>
        <v>64.349999999999994</v>
      </c>
      <c r="E59" s="52">
        <f>E58+E53+E44</f>
        <v>92.87</v>
      </c>
      <c r="F59" s="52">
        <f>F58+F53+F44</f>
        <v>238.79999999999998</v>
      </c>
      <c r="G59" s="62">
        <f>F59*4+E59*9+D59*4</f>
        <v>2048.4299999999998</v>
      </c>
    </row>
    <row r="60" spans="1:15" ht="21.75" customHeight="1" x14ac:dyDescent="0.25">
      <c r="A60" s="138" t="s">
        <v>285</v>
      </c>
      <c r="B60" s="139"/>
      <c r="C60" s="16"/>
      <c r="D60" s="16"/>
      <c r="E60" s="16"/>
      <c r="F60" s="16"/>
      <c r="G60" s="17" t="s">
        <v>13</v>
      </c>
    </row>
    <row r="61" spans="1:15" ht="18.75" customHeight="1" x14ac:dyDescent="0.25">
      <c r="A61" s="130" t="s">
        <v>36</v>
      </c>
      <c r="B61" s="132" t="s">
        <v>0</v>
      </c>
      <c r="C61" s="132" t="s">
        <v>1</v>
      </c>
      <c r="D61" s="134" t="s">
        <v>2</v>
      </c>
      <c r="E61" s="134"/>
      <c r="F61" s="134"/>
      <c r="G61" s="166" t="s">
        <v>11</v>
      </c>
    </row>
    <row r="62" spans="1:15" ht="37.5" customHeight="1" x14ac:dyDescent="0.25">
      <c r="A62" s="131"/>
      <c r="B62" s="133"/>
      <c r="C62" s="133"/>
      <c r="D62" s="87" t="s">
        <v>87</v>
      </c>
      <c r="E62" s="87" t="s">
        <v>88</v>
      </c>
      <c r="F62" s="87" t="s">
        <v>89</v>
      </c>
      <c r="G62" s="167"/>
    </row>
    <row r="63" spans="1:15" ht="24" customHeight="1" x14ac:dyDescent="0.25">
      <c r="A63" s="149" t="s">
        <v>3</v>
      </c>
      <c r="B63" s="150"/>
      <c r="C63" s="150"/>
      <c r="D63" s="150"/>
      <c r="E63" s="150"/>
      <c r="F63" s="150"/>
      <c r="G63" s="151"/>
    </row>
    <row r="64" spans="1:15" ht="30.75" customHeight="1" x14ac:dyDescent="0.25">
      <c r="A64" s="2" t="s">
        <v>148</v>
      </c>
      <c r="B64" s="6" t="s">
        <v>127</v>
      </c>
      <c r="C64" s="58" t="s">
        <v>99</v>
      </c>
      <c r="D64" s="9">
        <v>13.13</v>
      </c>
      <c r="E64" s="93">
        <v>16.87</v>
      </c>
      <c r="F64" s="9">
        <v>66.5</v>
      </c>
      <c r="G64" s="25">
        <f>F64*4+E64*9+D64*4</f>
        <v>470.35</v>
      </c>
      <c r="J64" s="2"/>
      <c r="K64" s="6"/>
      <c r="L64" s="58"/>
      <c r="M64" s="9"/>
      <c r="N64" s="9"/>
      <c r="O64" s="9"/>
    </row>
    <row r="65" spans="1:7" ht="28.5" customHeight="1" x14ac:dyDescent="0.25">
      <c r="A65" s="34" t="s">
        <v>232</v>
      </c>
      <c r="B65" s="35" t="s">
        <v>111</v>
      </c>
      <c r="C65" s="92" t="s">
        <v>100</v>
      </c>
      <c r="D65" s="93">
        <v>1.5</v>
      </c>
      <c r="E65" s="93">
        <v>1.4</v>
      </c>
      <c r="F65" s="93">
        <v>8.5</v>
      </c>
      <c r="G65" s="63">
        <f t="shared" ref="G65:G68" si="5">F65*4+E65*9+D65*4</f>
        <v>52.6</v>
      </c>
    </row>
    <row r="66" spans="1:7" ht="28.5" customHeight="1" x14ac:dyDescent="0.25">
      <c r="A66" s="2" t="s">
        <v>48</v>
      </c>
      <c r="B66" s="6" t="s">
        <v>25</v>
      </c>
      <c r="C66" s="58" t="s">
        <v>118</v>
      </c>
      <c r="D66" s="9">
        <v>3.8</v>
      </c>
      <c r="E66" s="9">
        <v>0.4</v>
      </c>
      <c r="F66" s="9">
        <v>24.6</v>
      </c>
      <c r="G66" s="25">
        <f>F66*4+E66*9+D66*4</f>
        <v>117.2</v>
      </c>
    </row>
    <row r="67" spans="1:7" ht="24.75" customHeight="1" x14ac:dyDescent="0.25">
      <c r="A67" s="2" t="s">
        <v>138</v>
      </c>
      <c r="B67" s="6" t="s">
        <v>23</v>
      </c>
      <c r="C67" s="58" t="s">
        <v>118</v>
      </c>
      <c r="D67" s="9">
        <v>0.3</v>
      </c>
      <c r="E67" s="9">
        <v>0.6</v>
      </c>
      <c r="F67" s="9">
        <v>16.7</v>
      </c>
      <c r="G67" s="25">
        <f t="shared" si="5"/>
        <v>73.400000000000006</v>
      </c>
    </row>
    <row r="68" spans="1:7" ht="25.5" customHeight="1" x14ac:dyDescent="0.25">
      <c r="A68" s="140" t="s">
        <v>6</v>
      </c>
      <c r="B68" s="142"/>
      <c r="C68" s="50">
        <v>550</v>
      </c>
      <c r="D68" s="47">
        <f>D67+D66+D65+D64</f>
        <v>18.73</v>
      </c>
      <c r="E68" s="47">
        <f>E67+E66+E65+E64</f>
        <v>19.27</v>
      </c>
      <c r="F68" s="47">
        <f>F67+F66+F65+F64</f>
        <v>116.3</v>
      </c>
      <c r="G68" s="60">
        <f t="shared" si="5"/>
        <v>713.55</v>
      </c>
    </row>
    <row r="69" spans="1:7" ht="21.75" customHeight="1" x14ac:dyDescent="0.25">
      <c r="A69" s="149" t="s">
        <v>37</v>
      </c>
      <c r="B69" s="150"/>
      <c r="C69" s="150"/>
      <c r="D69" s="150"/>
      <c r="E69" s="150"/>
      <c r="F69" s="150"/>
      <c r="G69" s="151"/>
    </row>
    <row r="70" spans="1:7" ht="38.25" customHeight="1" x14ac:dyDescent="0.25">
      <c r="A70" s="34" t="s">
        <v>240</v>
      </c>
      <c r="B70" s="35" t="s">
        <v>95</v>
      </c>
      <c r="C70" s="36" t="s">
        <v>101</v>
      </c>
      <c r="D70" s="93">
        <v>1.1000000000000001</v>
      </c>
      <c r="E70" s="93">
        <v>0.2</v>
      </c>
      <c r="F70" s="93">
        <v>3.8</v>
      </c>
      <c r="G70" s="63">
        <f t="shared" ref="G70:G77" si="6">F70*4+E70*9+D70*4</f>
        <v>21.4</v>
      </c>
    </row>
    <row r="71" spans="1:7" ht="28.5" customHeight="1" x14ac:dyDescent="0.25">
      <c r="A71" s="13" t="s">
        <v>234</v>
      </c>
      <c r="B71" s="7" t="s">
        <v>112</v>
      </c>
      <c r="C71" s="8" t="s">
        <v>113</v>
      </c>
      <c r="D71" s="24">
        <v>2</v>
      </c>
      <c r="E71" s="24">
        <v>5.95</v>
      </c>
      <c r="F71" s="24">
        <v>8.35</v>
      </c>
      <c r="G71" s="61">
        <f t="shared" si="6"/>
        <v>94.95</v>
      </c>
    </row>
    <row r="72" spans="1:7" ht="33" customHeight="1" x14ac:dyDescent="0.25">
      <c r="A72" s="34" t="s">
        <v>235</v>
      </c>
      <c r="B72" s="6" t="s">
        <v>173</v>
      </c>
      <c r="C72" s="4" t="s">
        <v>102</v>
      </c>
      <c r="D72" s="93">
        <v>6.15</v>
      </c>
      <c r="E72" s="93">
        <v>6.7</v>
      </c>
      <c r="F72" s="93">
        <v>11.3</v>
      </c>
      <c r="G72" s="63">
        <f t="shared" si="6"/>
        <v>130.1</v>
      </c>
    </row>
    <row r="73" spans="1:7" ht="23.25" customHeight="1" x14ac:dyDescent="0.25">
      <c r="A73" s="2" t="s">
        <v>228</v>
      </c>
      <c r="B73" s="67" t="s">
        <v>214</v>
      </c>
      <c r="C73" s="36" t="s">
        <v>104</v>
      </c>
      <c r="D73" s="93">
        <v>4.4000000000000004</v>
      </c>
      <c r="E73" s="93">
        <v>5.15</v>
      </c>
      <c r="F73" s="93">
        <v>44</v>
      </c>
      <c r="G73" s="63">
        <f t="shared" si="6"/>
        <v>239.95</v>
      </c>
    </row>
    <row r="74" spans="1:7" ht="23.25" customHeight="1" x14ac:dyDescent="0.25">
      <c r="A74" s="2" t="s">
        <v>237</v>
      </c>
      <c r="B74" s="6" t="s">
        <v>114</v>
      </c>
      <c r="C74" s="36" t="s">
        <v>100</v>
      </c>
      <c r="D74" s="9">
        <v>0.6</v>
      </c>
      <c r="E74" s="9">
        <v>0</v>
      </c>
      <c r="F74" s="9">
        <v>27</v>
      </c>
      <c r="G74" s="25">
        <f t="shared" si="6"/>
        <v>110.4</v>
      </c>
    </row>
    <row r="75" spans="1:7" ht="23.25" customHeight="1" x14ac:dyDescent="0.25">
      <c r="A75" s="2" t="s">
        <v>48</v>
      </c>
      <c r="B75" s="6" t="s">
        <v>25</v>
      </c>
      <c r="C75" s="92" t="s">
        <v>118</v>
      </c>
      <c r="D75" s="9">
        <v>3.8</v>
      </c>
      <c r="E75" s="9">
        <v>0.4</v>
      </c>
      <c r="F75" s="9">
        <v>24.6</v>
      </c>
      <c r="G75" s="25">
        <f>F75*4+E75*9+D75*4</f>
        <v>117.2</v>
      </c>
    </row>
    <row r="76" spans="1:7" ht="23.25" customHeight="1" x14ac:dyDescent="0.25">
      <c r="A76" s="2" t="s">
        <v>138</v>
      </c>
      <c r="B76" s="6" t="s">
        <v>23</v>
      </c>
      <c r="C76" s="58" t="s">
        <v>124</v>
      </c>
      <c r="D76" s="9">
        <v>0.24</v>
      </c>
      <c r="E76" s="9">
        <v>0.48</v>
      </c>
      <c r="F76" s="9">
        <v>13.36</v>
      </c>
      <c r="G76" s="25">
        <f t="shared" si="6"/>
        <v>58.72</v>
      </c>
    </row>
    <row r="77" spans="1:7" ht="18" customHeight="1" x14ac:dyDescent="0.25">
      <c r="A77" s="140" t="s">
        <v>38</v>
      </c>
      <c r="B77" s="141"/>
      <c r="C77" s="50">
        <v>930</v>
      </c>
      <c r="D77" s="47">
        <f>D76+D75+D74+D73+D72+D71+D70</f>
        <v>18.29</v>
      </c>
      <c r="E77" s="47">
        <f>E76+E75+E74+E73+E72+E71+E70</f>
        <v>18.88</v>
      </c>
      <c r="F77" s="47">
        <f>F76+F75+F74+F73+F72+F71+F70</f>
        <v>132.41000000000003</v>
      </c>
      <c r="G77" s="60">
        <f t="shared" si="6"/>
        <v>772.72</v>
      </c>
    </row>
    <row r="78" spans="1:7" ht="15.75" x14ac:dyDescent="0.25">
      <c r="A78" s="149" t="s">
        <v>58</v>
      </c>
      <c r="B78" s="150"/>
      <c r="C78" s="150"/>
      <c r="D78" s="150"/>
      <c r="E78" s="150"/>
      <c r="F78" s="150"/>
      <c r="G78" s="151"/>
    </row>
    <row r="79" spans="1:7" ht="30.75" customHeight="1" x14ac:dyDescent="0.25">
      <c r="A79" s="2" t="s">
        <v>238</v>
      </c>
      <c r="B79" s="67" t="s">
        <v>137</v>
      </c>
      <c r="C79" s="4" t="s">
        <v>121</v>
      </c>
      <c r="D79" s="93">
        <v>10.8</v>
      </c>
      <c r="E79" s="9">
        <v>5.08</v>
      </c>
      <c r="F79" s="9">
        <v>36.44</v>
      </c>
      <c r="G79" s="25">
        <f>F79*4+E79*9+D79*4</f>
        <v>234.68</v>
      </c>
    </row>
    <row r="80" spans="1:7" ht="22.5" customHeight="1" x14ac:dyDescent="0.25">
      <c r="A80" s="2" t="s">
        <v>239</v>
      </c>
      <c r="B80" s="6" t="s">
        <v>135</v>
      </c>
      <c r="C80" s="4" t="s">
        <v>100</v>
      </c>
      <c r="D80" s="9">
        <v>0.3</v>
      </c>
      <c r="E80" s="9">
        <v>0</v>
      </c>
      <c r="F80" s="9">
        <v>6.7</v>
      </c>
      <c r="G80" s="25">
        <f>F80*4+E80*9+D80*4</f>
        <v>28</v>
      </c>
    </row>
    <row r="81" spans="1:15" ht="25.5" customHeight="1" x14ac:dyDescent="0.25">
      <c r="A81" s="2" t="s">
        <v>138</v>
      </c>
      <c r="B81" s="6" t="s">
        <v>25</v>
      </c>
      <c r="C81" s="58" t="s">
        <v>106</v>
      </c>
      <c r="D81" s="9">
        <v>1.5</v>
      </c>
      <c r="E81" s="9">
        <v>0.16</v>
      </c>
      <c r="F81" s="9">
        <v>9.8000000000000007</v>
      </c>
      <c r="G81" s="25">
        <f>F81*4+E81*9+D81*4</f>
        <v>46.64</v>
      </c>
    </row>
    <row r="82" spans="1:15" ht="19.5" customHeight="1" x14ac:dyDescent="0.25">
      <c r="A82" s="140" t="s">
        <v>59</v>
      </c>
      <c r="B82" s="141"/>
      <c r="C82" s="50">
        <v>405</v>
      </c>
      <c r="D82" s="47">
        <f>D81+D80+D79</f>
        <v>12.600000000000001</v>
      </c>
      <c r="E82" s="47">
        <f>E81+E80+E79</f>
        <v>5.24</v>
      </c>
      <c r="F82" s="47">
        <f>F81+F80+F79</f>
        <v>52.94</v>
      </c>
      <c r="G82" s="60">
        <f t="shared" ref="G82" si="7">F82*4+E82*9+D82*4</f>
        <v>309.32000000000005</v>
      </c>
    </row>
    <row r="83" spans="1:15" ht="21.75" customHeight="1" thickBot="1" x14ac:dyDescent="0.3">
      <c r="A83" s="155" t="s">
        <v>7</v>
      </c>
      <c r="B83" s="156"/>
      <c r="C83" s="51">
        <f>C82+C77+C68</f>
        <v>1885</v>
      </c>
      <c r="D83" s="52">
        <f>D82+D77+D68</f>
        <v>49.620000000000005</v>
      </c>
      <c r="E83" s="52">
        <f>E82+E77+E68</f>
        <v>43.39</v>
      </c>
      <c r="F83" s="52">
        <f>F82+F77+F68</f>
        <v>301.65000000000003</v>
      </c>
      <c r="G83" s="62">
        <f>F83*4+E83*9+D83*4</f>
        <v>1795.5900000000001</v>
      </c>
    </row>
    <row r="84" spans="1:15" ht="26.25" customHeight="1" x14ac:dyDescent="0.25">
      <c r="A84" s="138" t="s">
        <v>285</v>
      </c>
      <c r="B84" s="139"/>
      <c r="C84" s="16"/>
      <c r="D84" s="16"/>
      <c r="E84" s="16"/>
      <c r="F84" s="16"/>
      <c r="G84" s="17" t="s">
        <v>14</v>
      </c>
    </row>
    <row r="85" spans="1:15" ht="18.75" customHeight="1" x14ac:dyDescent="0.25">
      <c r="A85" s="130" t="s">
        <v>36</v>
      </c>
      <c r="B85" s="132" t="s">
        <v>0</v>
      </c>
      <c r="C85" s="132" t="s">
        <v>1</v>
      </c>
      <c r="D85" s="134" t="s">
        <v>2</v>
      </c>
      <c r="E85" s="134"/>
      <c r="F85" s="134"/>
      <c r="G85" s="166" t="s">
        <v>11</v>
      </c>
    </row>
    <row r="86" spans="1:15" ht="37.5" customHeight="1" x14ac:dyDescent="0.25">
      <c r="A86" s="131"/>
      <c r="B86" s="133"/>
      <c r="C86" s="133"/>
      <c r="D86" s="87" t="s">
        <v>87</v>
      </c>
      <c r="E86" s="87" t="s">
        <v>88</v>
      </c>
      <c r="F86" s="87" t="s">
        <v>89</v>
      </c>
      <c r="G86" s="167"/>
    </row>
    <row r="87" spans="1:15" ht="15.75" x14ac:dyDescent="0.25">
      <c r="A87" s="149" t="s">
        <v>3</v>
      </c>
      <c r="B87" s="150"/>
      <c r="C87" s="150"/>
      <c r="D87" s="150"/>
      <c r="E87" s="150"/>
      <c r="F87" s="150"/>
      <c r="G87" s="151"/>
    </row>
    <row r="88" spans="1:15" ht="32.25" customHeight="1" x14ac:dyDescent="0.25">
      <c r="A88" s="2" t="s">
        <v>139</v>
      </c>
      <c r="B88" s="67" t="s">
        <v>115</v>
      </c>
      <c r="C88" s="58" t="s">
        <v>186</v>
      </c>
      <c r="D88" s="93">
        <v>15.1</v>
      </c>
      <c r="E88" s="93">
        <v>10</v>
      </c>
      <c r="F88" s="93">
        <v>25.14</v>
      </c>
      <c r="G88" s="25">
        <f t="shared" ref="G88:G92" si="8">F88*4+E88*9+D88*4</f>
        <v>250.96</v>
      </c>
    </row>
    <row r="89" spans="1:15" ht="27" customHeight="1" x14ac:dyDescent="0.25">
      <c r="A89" s="2" t="s">
        <v>219</v>
      </c>
      <c r="B89" s="6" t="s">
        <v>75</v>
      </c>
      <c r="C89" s="58" t="s">
        <v>100</v>
      </c>
      <c r="D89" s="9">
        <v>0.2</v>
      </c>
      <c r="E89" s="9">
        <v>0</v>
      </c>
      <c r="F89" s="9">
        <v>6.4</v>
      </c>
      <c r="G89" s="63">
        <f t="shared" si="8"/>
        <v>26.400000000000002</v>
      </c>
      <c r="J89" s="2"/>
      <c r="K89" s="6"/>
      <c r="L89" s="58"/>
      <c r="M89" s="24"/>
      <c r="N89" s="24"/>
      <c r="O89" s="24"/>
    </row>
    <row r="90" spans="1:15" ht="24" customHeight="1" x14ac:dyDescent="0.25">
      <c r="A90" s="2" t="s">
        <v>48</v>
      </c>
      <c r="B90" s="6" t="s">
        <v>96</v>
      </c>
      <c r="C90" s="58" t="s">
        <v>97</v>
      </c>
      <c r="D90" s="93">
        <v>1.9</v>
      </c>
      <c r="E90" s="93">
        <v>0.6</v>
      </c>
      <c r="F90" s="93">
        <v>12.85</v>
      </c>
      <c r="G90" s="63">
        <f t="shared" si="8"/>
        <v>64.399999999999991</v>
      </c>
    </row>
    <row r="91" spans="1:15" ht="27" customHeight="1" x14ac:dyDescent="0.25">
      <c r="A91" s="2" t="s">
        <v>138</v>
      </c>
      <c r="B91" s="67" t="s">
        <v>209</v>
      </c>
      <c r="C91" s="58" t="s">
        <v>100</v>
      </c>
      <c r="D91" s="93">
        <v>1.98</v>
      </c>
      <c r="E91" s="93">
        <v>0.44</v>
      </c>
      <c r="F91" s="93">
        <v>17.82</v>
      </c>
      <c r="G91" s="63">
        <f t="shared" si="8"/>
        <v>83.16</v>
      </c>
    </row>
    <row r="92" spans="1:15" ht="19.5" customHeight="1" x14ac:dyDescent="0.25">
      <c r="A92" s="157" t="s">
        <v>6</v>
      </c>
      <c r="B92" s="158"/>
      <c r="C92" s="50">
        <v>565</v>
      </c>
      <c r="D92" s="47">
        <f>D91+D90+D89+D88</f>
        <v>19.18</v>
      </c>
      <c r="E92" s="47">
        <f>E91+E90+E89+E88</f>
        <v>11.04</v>
      </c>
      <c r="F92" s="47">
        <f>F91+F90+F89+F88</f>
        <v>62.21</v>
      </c>
      <c r="G92" s="60">
        <f t="shared" si="8"/>
        <v>424.91999999999996</v>
      </c>
    </row>
    <row r="93" spans="1:15" ht="15.75" x14ac:dyDescent="0.25">
      <c r="A93" s="152" t="s">
        <v>37</v>
      </c>
      <c r="B93" s="153"/>
      <c r="C93" s="153"/>
      <c r="D93" s="153"/>
      <c r="E93" s="153"/>
      <c r="F93" s="153"/>
      <c r="G93" s="154"/>
    </row>
    <row r="94" spans="1:15" ht="35.25" customHeight="1" x14ac:dyDescent="0.25">
      <c r="A94" s="2" t="s">
        <v>233</v>
      </c>
      <c r="B94" s="6" t="s">
        <v>268</v>
      </c>
      <c r="C94" s="58" t="s">
        <v>101</v>
      </c>
      <c r="D94" s="9">
        <v>1.4</v>
      </c>
      <c r="E94" s="9">
        <v>10.039999999999999</v>
      </c>
      <c r="F94" s="9">
        <v>7.29</v>
      </c>
      <c r="G94" s="25">
        <f t="shared" ref="G94:G101" si="9">F94*4+E94*9+D94*4</f>
        <v>125.11999999999998</v>
      </c>
    </row>
    <row r="95" spans="1:15" ht="23.25" customHeight="1" x14ac:dyDescent="0.25">
      <c r="A95" s="2" t="s">
        <v>241</v>
      </c>
      <c r="B95" s="6" t="s">
        <v>42</v>
      </c>
      <c r="C95" s="58" t="s">
        <v>99</v>
      </c>
      <c r="D95" s="9">
        <v>5.49</v>
      </c>
      <c r="E95" s="9">
        <v>5.27</v>
      </c>
      <c r="F95" s="9">
        <v>16.54</v>
      </c>
      <c r="G95" s="25">
        <f t="shared" si="9"/>
        <v>135.54999999999998</v>
      </c>
    </row>
    <row r="96" spans="1:15" ht="24.75" customHeight="1" x14ac:dyDescent="0.25">
      <c r="A96" s="2" t="s">
        <v>242</v>
      </c>
      <c r="B96" s="6" t="s">
        <v>74</v>
      </c>
      <c r="C96" s="58" t="s">
        <v>106</v>
      </c>
      <c r="D96" s="9">
        <v>2.48</v>
      </c>
      <c r="E96" s="9">
        <v>0.32</v>
      </c>
      <c r="F96" s="9">
        <v>15.2</v>
      </c>
      <c r="G96" s="25">
        <f t="shared" si="9"/>
        <v>73.599999999999994</v>
      </c>
    </row>
    <row r="97" spans="1:15" ht="31.5" customHeight="1" x14ac:dyDescent="0.25">
      <c r="A97" s="2" t="s">
        <v>243</v>
      </c>
      <c r="B97" s="6" t="s">
        <v>130</v>
      </c>
      <c r="C97" s="92" t="s">
        <v>99</v>
      </c>
      <c r="D97" s="93">
        <v>22.5</v>
      </c>
      <c r="E97" s="93">
        <v>11.18</v>
      </c>
      <c r="F97" s="93">
        <v>45.57</v>
      </c>
      <c r="G97" s="63">
        <f t="shared" si="9"/>
        <v>372.9</v>
      </c>
    </row>
    <row r="98" spans="1:15" ht="31.5" customHeight="1" x14ac:dyDescent="0.25">
      <c r="A98" s="2" t="s">
        <v>244</v>
      </c>
      <c r="B98" s="6" t="s">
        <v>116</v>
      </c>
      <c r="C98" s="92" t="s">
        <v>100</v>
      </c>
      <c r="D98" s="9">
        <v>0.16</v>
      </c>
      <c r="E98" s="9">
        <v>4.4000000000000004</v>
      </c>
      <c r="F98" s="9">
        <v>27.88</v>
      </c>
      <c r="G98" s="25">
        <f t="shared" si="9"/>
        <v>151.76</v>
      </c>
    </row>
    <row r="99" spans="1:15" ht="21" customHeight="1" x14ac:dyDescent="0.25">
      <c r="A99" s="2" t="s">
        <v>138</v>
      </c>
      <c r="B99" s="6" t="s">
        <v>23</v>
      </c>
      <c r="C99" s="58" t="s">
        <v>118</v>
      </c>
      <c r="D99" s="9">
        <v>0.3</v>
      </c>
      <c r="E99" s="9">
        <v>0.6</v>
      </c>
      <c r="F99" s="9">
        <v>16.7</v>
      </c>
      <c r="G99" s="25">
        <f t="shared" si="9"/>
        <v>73.400000000000006</v>
      </c>
      <c r="J99" s="2" t="s">
        <v>138</v>
      </c>
      <c r="K99" s="6" t="s">
        <v>25</v>
      </c>
      <c r="L99" s="58" t="s">
        <v>110</v>
      </c>
      <c r="M99" s="9">
        <v>2.6</v>
      </c>
      <c r="N99" s="9">
        <v>0.28000000000000003</v>
      </c>
      <c r="O99" s="9">
        <v>17.2</v>
      </c>
    </row>
    <row r="100" spans="1:15" ht="28.5" customHeight="1" x14ac:dyDescent="0.25">
      <c r="A100" s="13" t="s">
        <v>138</v>
      </c>
      <c r="B100" s="7" t="s">
        <v>25</v>
      </c>
      <c r="C100" s="31" t="s">
        <v>118</v>
      </c>
      <c r="D100" s="9">
        <v>3.8</v>
      </c>
      <c r="E100" s="9">
        <v>0.4</v>
      </c>
      <c r="F100" s="9">
        <v>24.6</v>
      </c>
      <c r="G100" s="61">
        <f t="shared" si="9"/>
        <v>117.2</v>
      </c>
    </row>
    <row r="101" spans="1:15" ht="25.5" customHeight="1" x14ac:dyDescent="0.25">
      <c r="A101" s="169" t="s">
        <v>38</v>
      </c>
      <c r="B101" s="170"/>
      <c r="C101" s="50">
        <v>920</v>
      </c>
      <c r="D101" s="47">
        <f>D100+D99+D98+D97+D96+D95+D94</f>
        <v>36.129999999999995</v>
      </c>
      <c r="E101" s="47">
        <f>E100+E99+E98+E97+E96+E95+E94</f>
        <v>32.209999999999994</v>
      </c>
      <c r="F101" s="47">
        <f>F100+F99+F98+F97+F96+F95+F94</f>
        <v>153.77999999999997</v>
      </c>
      <c r="G101" s="60">
        <f t="shared" si="9"/>
        <v>1049.5299999999997</v>
      </c>
    </row>
    <row r="102" spans="1:15" ht="15.75" x14ac:dyDescent="0.25">
      <c r="A102" s="159" t="s">
        <v>58</v>
      </c>
      <c r="B102" s="160"/>
      <c r="C102" s="160"/>
      <c r="D102" s="160"/>
      <c r="E102" s="160"/>
      <c r="F102" s="160"/>
      <c r="G102" s="161"/>
    </row>
    <row r="103" spans="1:15" ht="33" customHeight="1" x14ac:dyDescent="0.25">
      <c r="A103" s="2" t="s">
        <v>141</v>
      </c>
      <c r="B103" s="6" t="s">
        <v>117</v>
      </c>
      <c r="C103" s="4" t="s">
        <v>104</v>
      </c>
      <c r="D103" s="93">
        <v>3.18</v>
      </c>
      <c r="E103" s="93">
        <v>19.78</v>
      </c>
      <c r="F103" s="93">
        <v>15.48</v>
      </c>
      <c r="G103" s="63">
        <f>F103*4+E103*9+D103*4</f>
        <v>252.66</v>
      </c>
    </row>
    <row r="104" spans="1:15" ht="30" customHeight="1" x14ac:dyDescent="0.25">
      <c r="A104" s="2" t="s">
        <v>145</v>
      </c>
      <c r="B104" s="19" t="s">
        <v>185</v>
      </c>
      <c r="C104" s="58" t="s">
        <v>104</v>
      </c>
      <c r="D104" s="9">
        <v>0.18</v>
      </c>
      <c r="E104" s="9">
        <v>0.85</v>
      </c>
      <c r="F104" s="9">
        <v>20.5</v>
      </c>
      <c r="G104" s="25">
        <f>F104*4+E104*9+D104*4</f>
        <v>90.37</v>
      </c>
    </row>
    <row r="105" spans="1:15" ht="29.25" customHeight="1" x14ac:dyDescent="0.25">
      <c r="A105" s="2" t="s">
        <v>138</v>
      </c>
      <c r="B105" s="6" t="s">
        <v>25</v>
      </c>
      <c r="C105" s="58" t="s">
        <v>110</v>
      </c>
      <c r="D105" s="9">
        <v>2.6</v>
      </c>
      <c r="E105" s="9">
        <v>0.28000000000000003</v>
      </c>
      <c r="F105" s="9">
        <v>17.2</v>
      </c>
      <c r="G105" s="61">
        <f>F105*4+E105*9+D105*4</f>
        <v>81.72</v>
      </c>
    </row>
    <row r="106" spans="1:15" ht="15.75" x14ac:dyDescent="0.25">
      <c r="A106" s="140" t="s">
        <v>59</v>
      </c>
      <c r="B106" s="141"/>
      <c r="C106" s="46">
        <v>395</v>
      </c>
      <c r="D106" s="47">
        <f>D105+D104+D103</f>
        <v>5.9600000000000009</v>
      </c>
      <c r="E106" s="47">
        <f>E105+E104+E103</f>
        <v>20.91</v>
      </c>
      <c r="F106" s="47">
        <f>F105+F104+F103</f>
        <v>53.180000000000007</v>
      </c>
      <c r="G106" s="60">
        <f t="shared" ref="G106:G107" si="10">F106*4+E106*9+D106*4</f>
        <v>424.75</v>
      </c>
    </row>
    <row r="107" spans="1:15" ht="16.5" thickBot="1" x14ac:dyDescent="0.3">
      <c r="A107" s="155" t="s">
        <v>7</v>
      </c>
      <c r="B107" s="156"/>
      <c r="C107" s="51">
        <f>C106+C101+C92</f>
        <v>1880</v>
      </c>
      <c r="D107" s="52">
        <f>D106+D101+D92</f>
        <v>61.269999999999996</v>
      </c>
      <c r="E107" s="52">
        <f>E106+E101+E92</f>
        <v>64.16</v>
      </c>
      <c r="F107" s="52">
        <f>F106+F101+F92</f>
        <v>269.16999999999996</v>
      </c>
      <c r="G107" s="62">
        <f t="shared" si="10"/>
        <v>1899.1999999999998</v>
      </c>
    </row>
    <row r="108" spans="1:15" ht="20.25" customHeight="1" x14ac:dyDescent="0.25">
      <c r="A108" s="138" t="s">
        <v>289</v>
      </c>
      <c r="B108" s="139"/>
      <c r="C108" s="16"/>
      <c r="D108" s="16"/>
      <c r="E108" s="16"/>
      <c r="F108" s="16"/>
      <c r="G108" s="17" t="s">
        <v>15</v>
      </c>
    </row>
    <row r="109" spans="1:15" ht="18.75" customHeight="1" x14ac:dyDescent="0.25">
      <c r="A109" s="130" t="s">
        <v>36</v>
      </c>
      <c r="B109" s="132" t="s">
        <v>0</v>
      </c>
      <c r="C109" s="132" t="s">
        <v>1</v>
      </c>
      <c r="D109" s="134" t="s">
        <v>2</v>
      </c>
      <c r="E109" s="134"/>
      <c r="F109" s="134"/>
      <c r="G109" s="166" t="s">
        <v>11</v>
      </c>
    </row>
    <row r="110" spans="1:15" ht="23.25" customHeight="1" x14ac:dyDescent="0.25">
      <c r="A110" s="131"/>
      <c r="B110" s="133"/>
      <c r="C110" s="133"/>
      <c r="D110" s="87" t="s">
        <v>87</v>
      </c>
      <c r="E110" s="87" t="s">
        <v>88</v>
      </c>
      <c r="F110" s="87" t="s">
        <v>89</v>
      </c>
      <c r="G110" s="167"/>
    </row>
    <row r="111" spans="1:15" ht="20.25" customHeight="1" x14ac:dyDescent="0.25">
      <c r="A111" s="149" t="s">
        <v>3</v>
      </c>
      <c r="B111" s="150"/>
      <c r="C111" s="150"/>
      <c r="D111" s="150"/>
      <c r="E111" s="150"/>
      <c r="F111" s="150"/>
      <c r="G111" s="151"/>
    </row>
    <row r="112" spans="1:15" ht="30" customHeight="1" x14ac:dyDescent="0.25">
      <c r="A112" s="34" t="s">
        <v>245</v>
      </c>
      <c r="B112" s="7" t="s">
        <v>72</v>
      </c>
      <c r="C112" s="58" t="s">
        <v>99</v>
      </c>
      <c r="D112" s="9">
        <v>9.8000000000000007</v>
      </c>
      <c r="E112" s="9">
        <v>15.6</v>
      </c>
      <c r="F112" s="9">
        <v>44.75</v>
      </c>
      <c r="G112" s="25">
        <f t="shared" ref="G112:G117" si="11">F112*4+E112*9+D112*4</f>
        <v>358.59999999999997</v>
      </c>
    </row>
    <row r="113" spans="1:15" ht="21.75" customHeight="1" x14ac:dyDescent="0.25">
      <c r="A113" s="2" t="s">
        <v>231</v>
      </c>
      <c r="B113" s="6" t="s">
        <v>47</v>
      </c>
      <c r="C113" s="58" t="s">
        <v>100</v>
      </c>
      <c r="D113" s="9">
        <v>0.4</v>
      </c>
      <c r="E113" s="9">
        <v>0.1</v>
      </c>
      <c r="F113" s="9">
        <v>0.08</v>
      </c>
      <c r="G113" s="25">
        <f t="shared" si="11"/>
        <v>2.8200000000000003</v>
      </c>
      <c r="J113" s="34"/>
      <c r="K113" s="68"/>
      <c r="L113" s="58"/>
      <c r="M113" s="9"/>
      <c r="N113" s="9"/>
      <c r="O113" s="9"/>
    </row>
    <row r="114" spans="1:15" ht="24" customHeight="1" x14ac:dyDescent="0.25">
      <c r="A114" s="2" t="s">
        <v>264</v>
      </c>
      <c r="B114" s="6" t="s">
        <v>22</v>
      </c>
      <c r="C114" s="58" t="s">
        <v>106</v>
      </c>
      <c r="D114" s="9">
        <v>5.2</v>
      </c>
      <c r="E114" s="9">
        <v>5.3</v>
      </c>
      <c r="F114" s="9">
        <v>0</v>
      </c>
      <c r="G114" s="25">
        <f t="shared" si="11"/>
        <v>68.5</v>
      </c>
    </row>
    <row r="115" spans="1:15" ht="24" customHeight="1" x14ac:dyDescent="0.25">
      <c r="A115" s="2" t="s">
        <v>138</v>
      </c>
      <c r="B115" s="6" t="s">
        <v>96</v>
      </c>
      <c r="C115" s="58" t="s">
        <v>97</v>
      </c>
      <c r="D115" s="24">
        <v>1.9</v>
      </c>
      <c r="E115" s="93">
        <v>0.6</v>
      </c>
      <c r="F115" s="93">
        <v>12.85</v>
      </c>
      <c r="G115" s="63">
        <f>F115*4+E115*9+D115*4</f>
        <v>64.399999999999991</v>
      </c>
    </row>
    <row r="116" spans="1:15" ht="30.75" customHeight="1" x14ac:dyDescent="0.25">
      <c r="A116" s="2" t="s">
        <v>48</v>
      </c>
      <c r="B116" s="6" t="s">
        <v>23</v>
      </c>
      <c r="C116" s="58" t="s">
        <v>269</v>
      </c>
      <c r="D116" s="93">
        <v>0.33</v>
      </c>
      <c r="E116" s="93">
        <v>0.66</v>
      </c>
      <c r="F116" s="93">
        <v>18.37</v>
      </c>
      <c r="G116" s="63">
        <f t="shared" si="11"/>
        <v>80.739999999999995</v>
      </c>
      <c r="J116" s="34"/>
      <c r="K116" s="68"/>
      <c r="L116" s="58"/>
      <c r="M116" s="9"/>
      <c r="N116" s="9"/>
      <c r="O116" s="9"/>
    </row>
    <row r="117" spans="1:15" ht="30.75" customHeight="1" x14ac:dyDescent="0.25">
      <c r="A117" s="157" t="s">
        <v>6</v>
      </c>
      <c r="B117" s="158"/>
      <c r="C117" s="50">
        <v>550</v>
      </c>
      <c r="D117" s="47">
        <f>D116+D115+D114+D113+D112</f>
        <v>17.630000000000003</v>
      </c>
      <c r="E117" s="47">
        <f>E116+E115+E114+E113+E112</f>
        <v>22.259999999999998</v>
      </c>
      <c r="F117" s="47">
        <f>F116+F115+F114+F113+F112</f>
        <v>76.05</v>
      </c>
      <c r="G117" s="60">
        <f t="shared" si="11"/>
        <v>575.05999999999995</v>
      </c>
    </row>
    <row r="118" spans="1:15" ht="16.5" customHeight="1" x14ac:dyDescent="0.25">
      <c r="A118" s="149" t="s">
        <v>37</v>
      </c>
      <c r="B118" s="150"/>
      <c r="C118" s="150"/>
      <c r="D118" s="150"/>
      <c r="E118" s="150"/>
      <c r="F118" s="150"/>
      <c r="G118" s="151"/>
    </row>
    <row r="119" spans="1:15" ht="32.25" customHeight="1" x14ac:dyDescent="0.25">
      <c r="A119" s="34" t="s">
        <v>246</v>
      </c>
      <c r="B119" s="35" t="s">
        <v>8</v>
      </c>
      <c r="C119" s="36" t="s">
        <v>101</v>
      </c>
      <c r="D119" s="93">
        <v>0.7</v>
      </c>
      <c r="E119" s="93">
        <v>0.1</v>
      </c>
      <c r="F119" s="93">
        <v>1.9</v>
      </c>
      <c r="G119" s="63">
        <f t="shared" ref="G119:G125" si="12">F119*4+E119*9+D119*4</f>
        <v>11.3</v>
      </c>
    </row>
    <row r="120" spans="1:15" ht="23.25" customHeight="1" x14ac:dyDescent="0.25">
      <c r="A120" s="94" t="s">
        <v>247</v>
      </c>
      <c r="B120" s="6" t="s">
        <v>119</v>
      </c>
      <c r="C120" s="4" t="s">
        <v>99</v>
      </c>
      <c r="D120" s="9">
        <v>2</v>
      </c>
      <c r="E120" s="9">
        <v>5</v>
      </c>
      <c r="F120" s="9">
        <v>11.98</v>
      </c>
      <c r="G120" s="25">
        <f t="shared" si="12"/>
        <v>100.92</v>
      </c>
    </row>
    <row r="121" spans="1:15" ht="20.25" customHeight="1" x14ac:dyDescent="0.25">
      <c r="A121" s="2" t="s">
        <v>144</v>
      </c>
      <c r="B121" s="6" t="s">
        <v>120</v>
      </c>
      <c r="C121" s="36" t="s">
        <v>104</v>
      </c>
      <c r="D121" s="9">
        <v>9.14</v>
      </c>
      <c r="E121" s="9">
        <v>19.440000000000001</v>
      </c>
      <c r="F121" s="9">
        <v>12.42</v>
      </c>
      <c r="G121" s="25">
        <f t="shared" si="12"/>
        <v>261.20000000000005</v>
      </c>
    </row>
    <row r="122" spans="1:15" ht="35.25" customHeight="1" x14ac:dyDescent="0.25">
      <c r="A122" s="34" t="s">
        <v>248</v>
      </c>
      <c r="B122" s="6" t="s">
        <v>9</v>
      </c>
      <c r="C122" s="4" t="s">
        <v>100</v>
      </c>
      <c r="D122" s="9">
        <v>0</v>
      </c>
      <c r="E122" s="9">
        <v>0</v>
      </c>
      <c r="F122" s="9">
        <v>18.600000000000001</v>
      </c>
      <c r="G122" s="25">
        <f t="shared" si="12"/>
        <v>74.400000000000006</v>
      </c>
    </row>
    <row r="123" spans="1:15" ht="24.75" customHeight="1" x14ac:dyDescent="0.25">
      <c r="A123" s="34" t="s">
        <v>48</v>
      </c>
      <c r="B123" s="6" t="s">
        <v>25</v>
      </c>
      <c r="C123" s="58" t="s">
        <v>122</v>
      </c>
      <c r="D123" s="9">
        <v>4.5599999999999996</v>
      </c>
      <c r="E123" s="9">
        <v>0.66</v>
      </c>
      <c r="F123" s="9">
        <v>29.64</v>
      </c>
      <c r="G123" s="25">
        <f t="shared" si="12"/>
        <v>142.74</v>
      </c>
    </row>
    <row r="124" spans="1:15" ht="27.75" customHeight="1" x14ac:dyDescent="0.25">
      <c r="A124" s="2" t="s">
        <v>138</v>
      </c>
      <c r="B124" s="6" t="s">
        <v>23</v>
      </c>
      <c r="C124" s="58" t="s">
        <v>118</v>
      </c>
      <c r="D124" s="93">
        <v>0.3</v>
      </c>
      <c r="E124" s="93">
        <v>0.6</v>
      </c>
      <c r="F124" s="93">
        <v>16.7</v>
      </c>
      <c r="G124" s="61">
        <f t="shared" si="12"/>
        <v>73.400000000000006</v>
      </c>
    </row>
    <row r="125" spans="1:15" ht="23.25" customHeight="1" x14ac:dyDescent="0.25">
      <c r="A125" s="140" t="s">
        <v>38</v>
      </c>
      <c r="B125" s="142"/>
      <c r="C125" s="82">
        <v>840</v>
      </c>
      <c r="D125" s="83">
        <f>D124+D123+D122+D121+D120+D119</f>
        <v>16.7</v>
      </c>
      <c r="E125" s="83">
        <f>E124+E123+E122+E121+E120+E119</f>
        <v>25.800000000000004</v>
      </c>
      <c r="F125" s="83">
        <f>F124+F123+F122+F121+F120+F119</f>
        <v>91.240000000000009</v>
      </c>
      <c r="G125" s="84">
        <f t="shared" si="12"/>
        <v>663.96</v>
      </c>
      <c r="H125" s="85"/>
    </row>
    <row r="126" spans="1:15" ht="23.25" customHeight="1" x14ac:dyDescent="0.25">
      <c r="A126" s="149" t="s">
        <v>58</v>
      </c>
      <c r="B126" s="150"/>
      <c r="C126" s="150"/>
      <c r="D126" s="150"/>
      <c r="E126" s="150"/>
      <c r="F126" s="150"/>
      <c r="G126" s="151"/>
    </row>
    <row r="127" spans="1:15" ht="23.25" customHeight="1" x14ac:dyDescent="0.25">
      <c r="A127" s="2" t="s">
        <v>249</v>
      </c>
      <c r="B127" s="6" t="s">
        <v>175</v>
      </c>
      <c r="C127" s="4" t="s">
        <v>100</v>
      </c>
      <c r="D127" s="9">
        <v>5</v>
      </c>
      <c r="E127" s="9">
        <v>6.9</v>
      </c>
      <c r="F127" s="9">
        <v>23.9</v>
      </c>
      <c r="G127" s="25">
        <f>F127*4+E127*9+D127*4</f>
        <v>177.7</v>
      </c>
      <c r="J127" s="2"/>
      <c r="K127" s="6"/>
      <c r="L127" s="58"/>
      <c r="M127" s="9"/>
      <c r="N127" s="9"/>
      <c r="O127" s="9"/>
    </row>
    <row r="128" spans="1:15" ht="23.25" customHeight="1" x14ac:dyDescent="0.25">
      <c r="A128" s="2" t="s">
        <v>138</v>
      </c>
      <c r="B128" s="6" t="s">
        <v>65</v>
      </c>
      <c r="C128" s="58" t="s">
        <v>100</v>
      </c>
      <c r="D128" s="93">
        <v>1</v>
      </c>
      <c r="E128" s="93">
        <v>0.2</v>
      </c>
      <c r="F128" s="93">
        <v>20.2</v>
      </c>
      <c r="G128" s="25">
        <f>F128*4+E128*9+D128*4</f>
        <v>86.6</v>
      </c>
    </row>
    <row r="129" spans="1:7" ht="23.25" customHeight="1" x14ac:dyDescent="0.25">
      <c r="A129" s="2" t="s">
        <v>48</v>
      </c>
      <c r="B129" s="6" t="s">
        <v>25</v>
      </c>
      <c r="C129" s="58" t="s">
        <v>98</v>
      </c>
      <c r="D129" s="9">
        <v>2.2799999999999998</v>
      </c>
      <c r="E129" s="9">
        <v>0.24</v>
      </c>
      <c r="F129" s="9">
        <v>14.76</v>
      </c>
      <c r="G129" s="63">
        <f>F129*4+E129*9+D129*4</f>
        <v>70.320000000000007</v>
      </c>
    </row>
    <row r="130" spans="1:7" ht="23.25" customHeight="1" x14ac:dyDescent="0.25">
      <c r="A130" s="140" t="s">
        <v>59</v>
      </c>
      <c r="B130" s="142"/>
      <c r="C130" s="50">
        <v>430</v>
      </c>
      <c r="D130" s="47">
        <f>D129+D128+D127</f>
        <v>8.2799999999999994</v>
      </c>
      <c r="E130" s="47">
        <f>E129+E128+E127</f>
        <v>7.3400000000000007</v>
      </c>
      <c r="F130" s="47">
        <f>F129+F128+F127</f>
        <v>58.86</v>
      </c>
      <c r="G130" s="60">
        <f>F130*4+E130*9+D130*4</f>
        <v>334.62</v>
      </c>
    </row>
    <row r="131" spans="1:7" ht="23.25" customHeight="1" thickBot="1" x14ac:dyDescent="0.3">
      <c r="A131" s="155" t="s">
        <v>7</v>
      </c>
      <c r="B131" s="203"/>
      <c r="C131" s="51">
        <f>C130+C125+C117</f>
        <v>1820</v>
      </c>
      <c r="D131" s="52">
        <f>D130+D125+D117</f>
        <v>42.61</v>
      </c>
      <c r="E131" s="52">
        <f>E130+E125+E117</f>
        <v>55.400000000000006</v>
      </c>
      <c r="F131" s="52">
        <f>F130+F125+F117</f>
        <v>226.15000000000003</v>
      </c>
      <c r="G131" s="62">
        <f>F131*4+E131*9+D131*4</f>
        <v>1573.6400000000003</v>
      </c>
    </row>
    <row r="132" spans="1:7" ht="22.5" customHeight="1" x14ac:dyDescent="0.25">
      <c r="A132" s="138" t="s">
        <v>290</v>
      </c>
      <c r="B132" s="139"/>
      <c r="C132" s="139"/>
      <c r="D132" s="139"/>
      <c r="E132" s="139"/>
      <c r="F132" s="139"/>
      <c r="G132" s="223"/>
    </row>
    <row r="133" spans="1:7" ht="18.75" customHeight="1" x14ac:dyDescent="0.25">
      <c r="A133" s="202" t="s">
        <v>36</v>
      </c>
      <c r="B133" s="134" t="s">
        <v>0</v>
      </c>
      <c r="C133" s="134" t="s">
        <v>1</v>
      </c>
      <c r="D133" s="134" t="s">
        <v>2</v>
      </c>
      <c r="E133" s="134"/>
      <c r="F133" s="134"/>
      <c r="G133" s="224" t="s">
        <v>11</v>
      </c>
    </row>
    <row r="134" spans="1:7" ht="37.5" customHeight="1" x14ac:dyDescent="0.25">
      <c r="A134" s="202"/>
      <c r="B134" s="134"/>
      <c r="C134" s="134"/>
      <c r="D134" s="87" t="s">
        <v>87</v>
      </c>
      <c r="E134" s="87" t="s">
        <v>88</v>
      </c>
      <c r="F134" s="87" t="s">
        <v>89</v>
      </c>
      <c r="G134" s="224"/>
    </row>
    <row r="135" spans="1:7" ht="22.5" customHeight="1" x14ac:dyDescent="0.25">
      <c r="A135" s="198" t="s">
        <v>3</v>
      </c>
      <c r="B135" s="199"/>
      <c r="C135" s="199"/>
      <c r="D135" s="199"/>
      <c r="E135" s="199"/>
      <c r="F135" s="199"/>
      <c r="G135" s="200"/>
    </row>
    <row r="136" spans="1:7" ht="30.75" customHeight="1" x14ac:dyDescent="0.25">
      <c r="A136" s="2" t="s">
        <v>240</v>
      </c>
      <c r="B136" s="6" t="s">
        <v>95</v>
      </c>
      <c r="C136" s="58" t="s">
        <v>122</v>
      </c>
      <c r="D136" s="9">
        <v>0.66</v>
      </c>
      <c r="E136" s="9">
        <v>0.12</v>
      </c>
      <c r="F136" s="9">
        <v>2.2799999999999998</v>
      </c>
      <c r="G136" s="25">
        <f t="shared" ref="G136:G141" si="13">F136*4+E136*9+D136*4</f>
        <v>12.84</v>
      </c>
    </row>
    <row r="137" spans="1:7" ht="32.25" customHeight="1" x14ac:dyDescent="0.25">
      <c r="A137" s="2" t="s">
        <v>250</v>
      </c>
      <c r="B137" s="6" t="s">
        <v>137</v>
      </c>
      <c r="C137" s="58" t="s">
        <v>100</v>
      </c>
      <c r="D137" s="93">
        <v>12</v>
      </c>
      <c r="E137" s="93">
        <v>5.6</v>
      </c>
      <c r="F137" s="93">
        <v>40.4</v>
      </c>
      <c r="G137" s="25">
        <f t="shared" si="13"/>
        <v>260</v>
      </c>
    </row>
    <row r="138" spans="1:7" ht="32.25" customHeight="1" x14ac:dyDescent="0.25">
      <c r="A138" s="2" t="s">
        <v>140</v>
      </c>
      <c r="B138" s="6" t="s">
        <v>5</v>
      </c>
      <c r="C138" s="4" t="s">
        <v>100</v>
      </c>
      <c r="D138" s="9">
        <v>1.52</v>
      </c>
      <c r="E138" s="9">
        <v>1.35</v>
      </c>
      <c r="F138" s="9">
        <v>15.9</v>
      </c>
      <c r="G138" s="25">
        <f t="shared" si="13"/>
        <v>81.83</v>
      </c>
    </row>
    <row r="139" spans="1:7" ht="32.25" customHeight="1" x14ac:dyDescent="0.25">
      <c r="A139" s="2" t="s">
        <v>48</v>
      </c>
      <c r="B139" s="6" t="s">
        <v>25</v>
      </c>
      <c r="C139" s="58" t="s">
        <v>118</v>
      </c>
      <c r="D139" s="9">
        <v>3.8</v>
      </c>
      <c r="E139" s="9">
        <v>0.4</v>
      </c>
      <c r="F139" s="9">
        <v>24.6</v>
      </c>
      <c r="G139" s="25">
        <f t="shared" si="13"/>
        <v>117.2</v>
      </c>
    </row>
    <row r="140" spans="1:7" ht="24.75" customHeight="1" x14ac:dyDescent="0.25">
      <c r="A140" s="2" t="s">
        <v>48</v>
      </c>
      <c r="B140" s="6" t="s">
        <v>23</v>
      </c>
      <c r="C140" s="58" t="s">
        <v>124</v>
      </c>
      <c r="D140" s="9">
        <v>0.24</v>
      </c>
      <c r="E140" s="9">
        <v>0.48</v>
      </c>
      <c r="F140" s="9">
        <v>13.36</v>
      </c>
      <c r="G140" s="25">
        <f t="shared" si="13"/>
        <v>58.72</v>
      </c>
    </row>
    <row r="141" spans="1:7" ht="23.25" customHeight="1" x14ac:dyDescent="0.25">
      <c r="A141" s="169" t="s">
        <v>6</v>
      </c>
      <c r="B141" s="170"/>
      <c r="C141" s="50">
        <v>550</v>
      </c>
      <c r="D141" s="47">
        <f>D140+D139+D138+D137+D136</f>
        <v>18.220000000000002</v>
      </c>
      <c r="E141" s="47">
        <f>E140+E139+E138+E137+E136</f>
        <v>7.95</v>
      </c>
      <c r="F141" s="47">
        <f>F140+F139+F138+F137+F136</f>
        <v>96.539999999999992</v>
      </c>
      <c r="G141" s="60">
        <f t="shared" si="13"/>
        <v>530.59</v>
      </c>
    </row>
    <row r="142" spans="1:7" ht="25.5" customHeight="1" x14ac:dyDescent="0.25">
      <c r="A142" s="198" t="s">
        <v>37</v>
      </c>
      <c r="B142" s="199"/>
      <c r="C142" s="199"/>
      <c r="D142" s="199"/>
      <c r="E142" s="199"/>
      <c r="F142" s="199"/>
      <c r="G142" s="200"/>
    </row>
    <row r="143" spans="1:7" ht="32.25" customHeight="1" x14ac:dyDescent="0.25">
      <c r="A143" s="2" t="s">
        <v>251</v>
      </c>
      <c r="B143" s="6" t="s">
        <v>134</v>
      </c>
      <c r="C143" s="4" t="s">
        <v>160</v>
      </c>
      <c r="D143" s="9">
        <v>1.56</v>
      </c>
      <c r="E143" s="9">
        <v>3.8</v>
      </c>
      <c r="F143" s="9">
        <v>7.8</v>
      </c>
      <c r="G143" s="25">
        <f t="shared" ref="G143:G148" si="14">F143*4+E143*9+D143*4</f>
        <v>71.639999999999986</v>
      </c>
    </row>
    <row r="144" spans="1:7" ht="30.75" customHeight="1" x14ac:dyDescent="0.25">
      <c r="A144" s="14" t="s">
        <v>252</v>
      </c>
      <c r="B144" s="6" t="s">
        <v>274</v>
      </c>
      <c r="C144" s="4" t="s">
        <v>99</v>
      </c>
      <c r="D144" s="93">
        <v>26.3</v>
      </c>
      <c r="E144" s="93">
        <v>20</v>
      </c>
      <c r="F144" s="93">
        <v>45</v>
      </c>
      <c r="G144" s="25">
        <f t="shared" si="14"/>
        <v>465.2</v>
      </c>
    </row>
    <row r="145" spans="1:14" ht="28.5" customHeight="1" x14ac:dyDescent="0.25">
      <c r="A145" s="2" t="s">
        <v>281</v>
      </c>
      <c r="B145" s="6" t="s">
        <v>114</v>
      </c>
      <c r="C145" s="4" t="s">
        <v>100</v>
      </c>
      <c r="D145" s="9">
        <v>0.6</v>
      </c>
      <c r="E145" s="9">
        <v>0</v>
      </c>
      <c r="F145" s="9">
        <v>27</v>
      </c>
      <c r="G145" s="25">
        <f t="shared" si="14"/>
        <v>110.4</v>
      </c>
      <c r="I145" s="2"/>
      <c r="J145" s="6"/>
      <c r="K145" s="4"/>
      <c r="L145" s="9"/>
      <c r="M145" s="9"/>
      <c r="N145" s="9"/>
    </row>
    <row r="146" spans="1:14" ht="28.5" customHeight="1" x14ac:dyDescent="0.25">
      <c r="A146" s="18" t="s">
        <v>48</v>
      </c>
      <c r="B146" s="19" t="s">
        <v>25</v>
      </c>
      <c r="C146" s="58" t="s">
        <v>118</v>
      </c>
      <c r="D146" s="9">
        <v>3.8</v>
      </c>
      <c r="E146" s="9">
        <v>0.4</v>
      </c>
      <c r="F146" s="9">
        <v>24.6</v>
      </c>
      <c r="G146" s="25">
        <f t="shared" si="14"/>
        <v>117.2</v>
      </c>
    </row>
    <row r="147" spans="1:14" ht="28.5" customHeight="1" x14ac:dyDescent="0.25">
      <c r="A147" s="18" t="s">
        <v>48</v>
      </c>
      <c r="B147" s="19" t="s">
        <v>23</v>
      </c>
      <c r="C147" s="58" t="s">
        <v>118</v>
      </c>
      <c r="D147" s="9">
        <v>0.3</v>
      </c>
      <c r="E147" s="9">
        <v>0.6</v>
      </c>
      <c r="F147" s="9">
        <v>16.7</v>
      </c>
      <c r="G147" s="25">
        <f t="shared" si="14"/>
        <v>73.400000000000006</v>
      </c>
    </row>
    <row r="148" spans="1:14" ht="28.5" customHeight="1" x14ac:dyDescent="0.25">
      <c r="A148" s="18" t="s">
        <v>48</v>
      </c>
      <c r="B148" s="19" t="s">
        <v>125</v>
      </c>
      <c r="C148" s="58" t="s">
        <v>126</v>
      </c>
      <c r="D148" s="93">
        <v>0.52</v>
      </c>
      <c r="E148" s="93">
        <v>0.52</v>
      </c>
      <c r="F148" s="93">
        <v>12.7</v>
      </c>
      <c r="G148" s="63">
        <f t="shared" si="14"/>
        <v>57.559999999999995</v>
      </c>
    </row>
    <row r="149" spans="1:14" ht="15.75" x14ac:dyDescent="0.25">
      <c r="A149" s="181" t="s">
        <v>38</v>
      </c>
      <c r="B149" s="182"/>
      <c r="C149" s="100">
        <v>800</v>
      </c>
      <c r="D149" s="49">
        <f>D148+D147+D146+D145+D144+D143</f>
        <v>33.08</v>
      </c>
      <c r="E149" s="49">
        <f>E148+E147+E146+E145+E144+E143</f>
        <v>25.32</v>
      </c>
      <c r="F149" s="49">
        <f>F148+F147+F146+F145+F144+F143</f>
        <v>133.80000000000001</v>
      </c>
      <c r="G149" s="60">
        <f>F149*4+E149*9+D149*4</f>
        <v>895.40000000000009</v>
      </c>
    </row>
    <row r="150" spans="1:14" ht="15.75" x14ac:dyDescent="0.25">
      <c r="A150" s="198" t="s">
        <v>58</v>
      </c>
      <c r="B150" s="199"/>
      <c r="C150" s="199"/>
      <c r="D150" s="199"/>
      <c r="E150" s="199"/>
      <c r="F150" s="199"/>
      <c r="G150" s="200"/>
    </row>
    <row r="151" spans="1:14" ht="32.25" customHeight="1" x14ac:dyDescent="0.25">
      <c r="A151" s="34" t="s">
        <v>148</v>
      </c>
      <c r="B151" s="35" t="s">
        <v>127</v>
      </c>
      <c r="C151" s="36" t="s">
        <v>104</v>
      </c>
      <c r="D151" s="93">
        <v>9.5</v>
      </c>
      <c r="E151" s="93">
        <v>12.5</v>
      </c>
      <c r="F151" s="93">
        <v>47.88</v>
      </c>
      <c r="G151" s="63">
        <f>F151*4+E151*9+D151*4</f>
        <v>342.02</v>
      </c>
    </row>
    <row r="152" spans="1:14" ht="32.25" customHeight="1" x14ac:dyDescent="0.25">
      <c r="A152" s="2" t="s">
        <v>145</v>
      </c>
      <c r="B152" s="6" t="s">
        <v>185</v>
      </c>
      <c r="C152" s="58" t="s">
        <v>100</v>
      </c>
      <c r="D152" s="9">
        <v>0.2</v>
      </c>
      <c r="E152" s="9">
        <v>0.95</v>
      </c>
      <c r="F152" s="9">
        <v>22.8</v>
      </c>
      <c r="G152" s="25">
        <f>F152*4+E152*9+D152*4</f>
        <v>100.55</v>
      </c>
    </row>
    <row r="153" spans="1:14" ht="21.75" customHeight="1" x14ac:dyDescent="0.25">
      <c r="A153" s="2" t="s">
        <v>48</v>
      </c>
      <c r="B153" s="6" t="s">
        <v>23</v>
      </c>
      <c r="C153" s="92" t="s">
        <v>98</v>
      </c>
      <c r="D153" s="93">
        <v>0.18</v>
      </c>
      <c r="E153" s="93">
        <v>0.36</v>
      </c>
      <c r="F153" s="93">
        <v>10.02</v>
      </c>
      <c r="G153" s="63">
        <f>F153*4+E153*9+D153*4</f>
        <v>44.04</v>
      </c>
    </row>
    <row r="154" spans="1:14" ht="15.75" x14ac:dyDescent="0.25">
      <c r="A154" s="140" t="s">
        <v>59</v>
      </c>
      <c r="B154" s="141"/>
      <c r="C154" s="96">
        <v>400</v>
      </c>
      <c r="D154" s="47">
        <f>D153+D152+D151</f>
        <v>9.8800000000000008</v>
      </c>
      <c r="E154" s="47">
        <f>E153+E152+E151</f>
        <v>13.81</v>
      </c>
      <c r="F154" s="47">
        <f>F153+F152+F151</f>
        <v>80.7</v>
      </c>
      <c r="G154" s="60">
        <f>F154*4+E154*9+D154*4</f>
        <v>486.61</v>
      </c>
    </row>
    <row r="155" spans="1:14" ht="16.5" thickBot="1" x14ac:dyDescent="0.3">
      <c r="A155" s="171" t="s">
        <v>7</v>
      </c>
      <c r="B155" s="172"/>
      <c r="C155" s="51">
        <f>C154+C149+C141</f>
        <v>1750</v>
      </c>
      <c r="D155" s="52">
        <f>D154+D149+D141</f>
        <v>61.180000000000007</v>
      </c>
      <c r="E155" s="52">
        <f>E154+E149+E141</f>
        <v>47.080000000000005</v>
      </c>
      <c r="F155" s="52">
        <f>F154+F149+F141</f>
        <v>311.03999999999996</v>
      </c>
      <c r="G155" s="62">
        <f t="shared" ref="G155" si="15">F155*4+E155*9+D155*4</f>
        <v>1912.6</v>
      </c>
    </row>
    <row r="156" spans="1:14" ht="24.75" customHeight="1" x14ac:dyDescent="0.25">
      <c r="A156" s="196" t="s">
        <v>285</v>
      </c>
      <c r="B156" s="197"/>
      <c r="C156" s="16"/>
      <c r="D156" s="16"/>
      <c r="E156" s="16"/>
      <c r="F156" s="16"/>
      <c r="G156" s="17" t="s">
        <v>16</v>
      </c>
    </row>
    <row r="157" spans="1:14" ht="18.75" customHeight="1" x14ac:dyDescent="0.25">
      <c r="A157" s="202" t="s">
        <v>36</v>
      </c>
      <c r="B157" s="134" t="s">
        <v>0</v>
      </c>
      <c r="C157" s="134" t="s">
        <v>1</v>
      </c>
      <c r="D157" s="134" t="s">
        <v>2</v>
      </c>
      <c r="E157" s="134"/>
      <c r="F157" s="134"/>
      <c r="G157" s="224" t="s">
        <v>11</v>
      </c>
    </row>
    <row r="158" spans="1:14" ht="37.5" customHeight="1" x14ac:dyDescent="0.25">
      <c r="A158" s="202"/>
      <c r="B158" s="134"/>
      <c r="C158" s="134"/>
      <c r="D158" s="87" t="s">
        <v>87</v>
      </c>
      <c r="E158" s="87" t="s">
        <v>88</v>
      </c>
      <c r="F158" s="87" t="s">
        <v>89</v>
      </c>
      <c r="G158" s="224"/>
    </row>
    <row r="159" spans="1:14" ht="24.75" customHeight="1" x14ac:dyDescent="0.25">
      <c r="A159" s="198" t="s">
        <v>3</v>
      </c>
      <c r="B159" s="199"/>
      <c r="C159" s="199"/>
      <c r="D159" s="199"/>
      <c r="E159" s="199"/>
      <c r="F159" s="199"/>
      <c r="G159" s="200"/>
    </row>
    <row r="160" spans="1:14" ht="36.75" customHeight="1" x14ac:dyDescent="0.25">
      <c r="A160" s="2" t="s">
        <v>253</v>
      </c>
      <c r="B160" s="35" t="s">
        <v>4</v>
      </c>
      <c r="C160" s="58" t="s">
        <v>99</v>
      </c>
      <c r="D160" s="9">
        <v>7.3</v>
      </c>
      <c r="E160" s="9">
        <v>12.8</v>
      </c>
      <c r="F160" s="9">
        <v>38.5</v>
      </c>
      <c r="G160" s="25">
        <f t="shared" ref="G160:G165" si="16">F160*4+E160*9+D160*4</f>
        <v>298.39999999999998</v>
      </c>
    </row>
    <row r="161" spans="1:15" ht="26.25" customHeight="1" x14ac:dyDescent="0.25">
      <c r="A161" s="2" t="s">
        <v>254</v>
      </c>
      <c r="B161" s="6" t="s">
        <v>111</v>
      </c>
      <c r="C161" s="58" t="s">
        <v>100</v>
      </c>
      <c r="D161" s="9">
        <v>1.5</v>
      </c>
      <c r="E161" s="9">
        <v>1.4</v>
      </c>
      <c r="F161" s="9">
        <v>8.6</v>
      </c>
      <c r="G161" s="25">
        <f t="shared" si="16"/>
        <v>53</v>
      </c>
    </row>
    <row r="162" spans="1:15" ht="31.5" customHeight="1" x14ac:dyDescent="0.25">
      <c r="A162" s="2" t="s">
        <v>48</v>
      </c>
      <c r="B162" s="6" t="s">
        <v>96</v>
      </c>
      <c r="C162" s="58" t="s">
        <v>97</v>
      </c>
      <c r="D162" s="9">
        <v>1.9</v>
      </c>
      <c r="E162" s="9">
        <v>0.6</v>
      </c>
      <c r="F162" s="9">
        <v>12.85</v>
      </c>
      <c r="G162" s="25">
        <f t="shared" si="16"/>
        <v>64.399999999999991</v>
      </c>
      <c r="J162" s="2"/>
      <c r="K162" s="6"/>
      <c r="L162" s="58"/>
      <c r="M162" s="9"/>
      <c r="N162" s="9"/>
      <c r="O162" s="9"/>
    </row>
    <row r="163" spans="1:15" ht="24.75" customHeight="1" x14ac:dyDescent="0.25">
      <c r="A163" s="34" t="s">
        <v>48</v>
      </c>
      <c r="B163" s="35" t="s">
        <v>23</v>
      </c>
      <c r="C163" s="92" t="s">
        <v>118</v>
      </c>
      <c r="D163" s="93">
        <v>0.3</v>
      </c>
      <c r="E163" s="93">
        <v>0.6</v>
      </c>
      <c r="F163" s="93">
        <v>16.7</v>
      </c>
      <c r="G163" s="25">
        <f t="shared" si="16"/>
        <v>73.400000000000006</v>
      </c>
    </row>
    <row r="164" spans="1:15" ht="32.25" customHeight="1" x14ac:dyDescent="0.25">
      <c r="A164" s="2" t="s">
        <v>48</v>
      </c>
      <c r="B164" s="6" t="s">
        <v>278</v>
      </c>
      <c r="C164" s="58" t="s">
        <v>124</v>
      </c>
      <c r="D164" s="93">
        <v>2.27</v>
      </c>
      <c r="E164" s="93">
        <v>4</v>
      </c>
      <c r="F164" s="93">
        <v>26.25</v>
      </c>
      <c r="G164" s="63">
        <f t="shared" si="16"/>
        <v>150.08000000000001</v>
      </c>
      <c r="J164" s="2"/>
      <c r="K164" s="6"/>
      <c r="L164" s="58"/>
      <c r="M164" s="93"/>
      <c r="N164" s="99"/>
      <c r="O164" s="93"/>
    </row>
    <row r="165" spans="1:15" ht="23.25" customHeight="1" x14ac:dyDescent="0.25">
      <c r="A165" s="169" t="s">
        <v>6</v>
      </c>
      <c r="B165" s="170"/>
      <c r="C165" s="96">
        <v>565</v>
      </c>
      <c r="D165" s="47">
        <f>D164+D163+D162+D161+D160</f>
        <v>13.27</v>
      </c>
      <c r="E165" s="47">
        <f>E164+E163+E162+E161+E160</f>
        <v>19.399999999999999</v>
      </c>
      <c r="F165" s="47">
        <f>F164+F163+F162+F161+F160</f>
        <v>102.9</v>
      </c>
      <c r="G165" s="60">
        <f t="shared" si="16"/>
        <v>639.28000000000009</v>
      </c>
    </row>
    <row r="166" spans="1:15" ht="20.25" customHeight="1" x14ac:dyDescent="0.25">
      <c r="A166" s="198" t="s">
        <v>37</v>
      </c>
      <c r="B166" s="199"/>
      <c r="C166" s="199"/>
      <c r="D166" s="199"/>
      <c r="E166" s="199"/>
      <c r="F166" s="199"/>
      <c r="G166" s="200"/>
    </row>
    <row r="167" spans="1:15" ht="20.25" customHeight="1" x14ac:dyDescent="0.25">
      <c r="A167" s="2" t="s">
        <v>143</v>
      </c>
      <c r="B167" s="6" t="s">
        <v>108</v>
      </c>
      <c r="C167" s="4" t="s">
        <v>101</v>
      </c>
      <c r="D167" s="9">
        <v>3.33</v>
      </c>
      <c r="E167" s="9">
        <v>10.67</v>
      </c>
      <c r="F167" s="9">
        <v>19.170000000000002</v>
      </c>
      <c r="G167" s="25">
        <f t="shared" ref="G167" si="17">F167*4+E167*9+D167*4</f>
        <v>186.03</v>
      </c>
      <c r="J167" s="2"/>
      <c r="K167" s="6"/>
      <c r="L167" s="58"/>
      <c r="M167" s="9"/>
      <c r="N167" s="9"/>
      <c r="O167" s="9"/>
    </row>
    <row r="168" spans="1:15" ht="29.25" customHeight="1" x14ac:dyDescent="0.25">
      <c r="A168" s="2" t="s">
        <v>227</v>
      </c>
      <c r="B168" s="6" t="s">
        <v>109</v>
      </c>
      <c r="C168" s="4" t="s">
        <v>113</v>
      </c>
      <c r="D168" s="9">
        <v>2</v>
      </c>
      <c r="E168" s="9">
        <v>5.9</v>
      </c>
      <c r="F168" s="9">
        <v>11.35</v>
      </c>
      <c r="G168" s="25">
        <f t="shared" ref="G168:G174" si="18">F168*4+E168*9+D168*4</f>
        <v>106.5</v>
      </c>
    </row>
    <row r="169" spans="1:15" ht="33.75" customHeight="1" x14ac:dyDescent="0.25">
      <c r="A169" s="2" t="s">
        <v>156</v>
      </c>
      <c r="B169" s="11" t="s">
        <v>178</v>
      </c>
      <c r="C169" s="4" t="s">
        <v>102</v>
      </c>
      <c r="D169" s="93">
        <v>11.69</v>
      </c>
      <c r="E169" s="93">
        <v>7.6</v>
      </c>
      <c r="F169" s="93">
        <v>8.5</v>
      </c>
      <c r="G169" s="25">
        <f t="shared" si="18"/>
        <v>149.16</v>
      </c>
      <c r="J169" s="2"/>
      <c r="K169" s="11"/>
      <c r="L169" s="4"/>
      <c r="M169" s="93"/>
      <c r="N169" s="93"/>
      <c r="O169" s="93"/>
    </row>
    <row r="170" spans="1:15" ht="25.5" customHeight="1" x14ac:dyDescent="0.25">
      <c r="A170" s="14" t="s">
        <v>224</v>
      </c>
      <c r="B170" s="6" t="s">
        <v>27</v>
      </c>
      <c r="C170" s="36" t="s">
        <v>104</v>
      </c>
      <c r="D170" s="93">
        <v>5.5</v>
      </c>
      <c r="E170" s="93">
        <v>6</v>
      </c>
      <c r="F170" s="93">
        <v>24.6</v>
      </c>
      <c r="G170" s="25">
        <f t="shared" si="18"/>
        <v>174.4</v>
      </c>
    </row>
    <row r="171" spans="1:15" ht="24" customHeight="1" x14ac:dyDescent="0.25">
      <c r="A171" s="94" t="s">
        <v>255</v>
      </c>
      <c r="B171" s="6" t="s">
        <v>41</v>
      </c>
      <c r="C171" s="4" t="s">
        <v>100</v>
      </c>
      <c r="D171" s="9">
        <v>0.6</v>
      </c>
      <c r="E171" s="9">
        <v>0</v>
      </c>
      <c r="F171" s="9">
        <v>22.7</v>
      </c>
      <c r="G171" s="25">
        <f t="shared" si="18"/>
        <v>93.2</v>
      </c>
    </row>
    <row r="172" spans="1:15" ht="24" customHeight="1" x14ac:dyDescent="0.25">
      <c r="A172" s="94" t="s">
        <v>48</v>
      </c>
      <c r="B172" s="6" t="s">
        <v>25</v>
      </c>
      <c r="C172" s="58" t="s">
        <v>118</v>
      </c>
      <c r="D172" s="9">
        <v>3.8</v>
      </c>
      <c r="E172" s="9">
        <v>0.4</v>
      </c>
      <c r="F172" s="9">
        <v>24.6</v>
      </c>
      <c r="G172" s="25">
        <f>F172*4+E172*9+D172*4</f>
        <v>117.2</v>
      </c>
    </row>
    <row r="173" spans="1:15" ht="21.75" customHeight="1" x14ac:dyDescent="0.25">
      <c r="A173" s="2" t="s">
        <v>48</v>
      </c>
      <c r="B173" s="6" t="s">
        <v>23</v>
      </c>
      <c r="C173" s="58" t="s">
        <v>118</v>
      </c>
      <c r="D173" s="93">
        <v>0.3</v>
      </c>
      <c r="E173" s="93">
        <v>0.6</v>
      </c>
      <c r="F173" s="93">
        <v>16.7</v>
      </c>
      <c r="G173" s="25">
        <f t="shared" si="18"/>
        <v>73.400000000000006</v>
      </c>
    </row>
    <row r="174" spans="1:15" ht="19.5" customHeight="1" x14ac:dyDescent="0.25">
      <c r="A174" s="169" t="s">
        <v>38</v>
      </c>
      <c r="B174" s="170"/>
      <c r="C174" s="50">
        <v>940</v>
      </c>
      <c r="D174" s="47">
        <f>D173+D172+D171+D170+D169+D168+D167</f>
        <v>27.22</v>
      </c>
      <c r="E174" s="47">
        <f>E173+E172+E171+E170+E169+E168+E167</f>
        <v>31.17</v>
      </c>
      <c r="F174" s="47">
        <f>F173+F172+F171+F170+F169+F168+F167</f>
        <v>127.61999999999999</v>
      </c>
      <c r="G174" s="60">
        <f t="shared" si="18"/>
        <v>899.89</v>
      </c>
    </row>
    <row r="175" spans="1:15" ht="19.5" customHeight="1" x14ac:dyDescent="0.25">
      <c r="A175" s="198" t="s">
        <v>58</v>
      </c>
      <c r="B175" s="199"/>
      <c r="C175" s="199"/>
      <c r="D175" s="199"/>
      <c r="E175" s="199"/>
      <c r="F175" s="199"/>
      <c r="G175" s="200"/>
    </row>
    <row r="176" spans="1:15" ht="30.75" customHeight="1" x14ac:dyDescent="0.25">
      <c r="A176" s="2" t="s">
        <v>256</v>
      </c>
      <c r="B176" s="6" t="s">
        <v>61</v>
      </c>
      <c r="C176" s="4" t="s">
        <v>100</v>
      </c>
      <c r="D176" s="9">
        <v>5.8</v>
      </c>
      <c r="E176" s="9">
        <v>10.6</v>
      </c>
      <c r="F176" s="9">
        <v>31.9</v>
      </c>
      <c r="G176" s="25">
        <f>F176*4+E176*9+D176*4</f>
        <v>246.2</v>
      </c>
    </row>
    <row r="177" spans="1:7" ht="23.25" customHeight="1" x14ac:dyDescent="0.25">
      <c r="A177" s="2" t="s">
        <v>48</v>
      </c>
      <c r="B177" s="6" t="s">
        <v>128</v>
      </c>
      <c r="C177" s="4" t="s">
        <v>100</v>
      </c>
      <c r="D177" s="93">
        <v>1</v>
      </c>
      <c r="E177" s="93">
        <v>0.2</v>
      </c>
      <c r="F177" s="93">
        <v>20.2</v>
      </c>
      <c r="G177" s="63">
        <f>F177*4+E177*9+D177*4</f>
        <v>86.6</v>
      </c>
    </row>
    <row r="178" spans="1:7" ht="23.25" customHeight="1" x14ac:dyDescent="0.25">
      <c r="A178" s="34" t="s">
        <v>48</v>
      </c>
      <c r="B178" s="35" t="s">
        <v>25</v>
      </c>
      <c r="C178" s="92" t="s">
        <v>110</v>
      </c>
      <c r="D178" s="93">
        <v>2.6</v>
      </c>
      <c r="E178" s="93">
        <v>0.28000000000000003</v>
      </c>
      <c r="F178" s="93">
        <v>17.2</v>
      </c>
      <c r="G178" s="63">
        <f>F178*4+E178*9+D178*4</f>
        <v>81.72</v>
      </c>
    </row>
    <row r="179" spans="1:7" ht="19.5" customHeight="1" x14ac:dyDescent="0.25">
      <c r="A179" s="169" t="s">
        <v>59</v>
      </c>
      <c r="B179" s="170"/>
      <c r="C179" s="50">
        <v>435</v>
      </c>
      <c r="D179" s="47">
        <f>D178+D177+D176</f>
        <v>9.4</v>
      </c>
      <c r="E179" s="47">
        <f>E178+E177+E176</f>
        <v>11.08</v>
      </c>
      <c r="F179" s="47">
        <f>F178+F177+F176</f>
        <v>69.3</v>
      </c>
      <c r="G179" s="60">
        <f>F179*4+E179*9+D179*4</f>
        <v>414.52</v>
      </c>
    </row>
    <row r="180" spans="1:7" ht="19.5" customHeight="1" thickBot="1" x14ac:dyDescent="0.3">
      <c r="A180" s="171" t="s">
        <v>7</v>
      </c>
      <c r="B180" s="172"/>
      <c r="C180" s="51">
        <f>C179+C174+C165</f>
        <v>1940</v>
      </c>
      <c r="D180" s="52">
        <f>D179+D174+D165</f>
        <v>49.89</v>
      </c>
      <c r="E180" s="52">
        <f>E179+E174+E165</f>
        <v>61.65</v>
      </c>
      <c r="F180" s="52">
        <f>F179+F174+F165</f>
        <v>299.82</v>
      </c>
      <c r="G180" s="62">
        <f>F180*4+E180*9+D180*4</f>
        <v>1953.69</v>
      </c>
    </row>
    <row r="181" spans="1:7" ht="22.5" customHeight="1" x14ac:dyDescent="0.25">
      <c r="A181" s="138" t="s">
        <v>285</v>
      </c>
      <c r="B181" s="139"/>
      <c r="C181" s="16"/>
      <c r="D181" s="16"/>
      <c r="E181" s="16"/>
      <c r="F181" s="16"/>
      <c r="G181" s="17" t="s">
        <v>17</v>
      </c>
    </row>
    <row r="182" spans="1:7" ht="18.75" customHeight="1" x14ac:dyDescent="0.25">
      <c r="A182" s="130" t="s">
        <v>36</v>
      </c>
      <c r="B182" s="132" t="s">
        <v>0</v>
      </c>
      <c r="C182" s="132" t="s">
        <v>1</v>
      </c>
      <c r="D182" s="134" t="s">
        <v>2</v>
      </c>
      <c r="E182" s="134"/>
      <c r="F182" s="134"/>
      <c r="G182" s="166" t="s">
        <v>11</v>
      </c>
    </row>
    <row r="183" spans="1:7" ht="37.5" customHeight="1" x14ac:dyDescent="0.25">
      <c r="A183" s="131"/>
      <c r="B183" s="133"/>
      <c r="C183" s="133"/>
      <c r="D183" s="87" t="s">
        <v>87</v>
      </c>
      <c r="E183" s="87" t="s">
        <v>88</v>
      </c>
      <c r="F183" s="87" t="s">
        <v>89</v>
      </c>
      <c r="G183" s="167"/>
    </row>
    <row r="184" spans="1:7" ht="23.25" customHeight="1" x14ac:dyDescent="0.25">
      <c r="A184" s="149" t="s">
        <v>3</v>
      </c>
      <c r="B184" s="150"/>
      <c r="C184" s="150"/>
      <c r="D184" s="150"/>
      <c r="E184" s="150"/>
      <c r="F184" s="150"/>
      <c r="G184" s="151"/>
    </row>
    <row r="185" spans="1:7" ht="21.75" customHeight="1" x14ac:dyDescent="0.25">
      <c r="A185" s="2" t="s">
        <v>257</v>
      </c>
      <c r="B185" s="6" t="s">
        <v>129</v>
      </c>
      <c r="C185" s="58" t="s">
        <v>177</v>
      </c>
      <c r="D185" s="93">
        <v>15.9</v>
      </c>
      <c r="E185" s="93">
        <v>29.4</v>
      </c>
      <c r="F185" s="9">
        <v>2.5499999999999998</v>
      </c>
      <c r="G185" s="25">
        <f>F185*4+E185*9+D185*4</f>
        <v>338.4</v>
      </c>
    </row>
    <row r="186" spans="1:7" ht="22.5" customHeight="1" x14ac:dyDescent="0.25">
      <c r="A186" s="2" t="s">
        <v>225</v>
      </c>
      <c r="B186" s="6" t="s">
        <v>26</v>
      </c>
      <c r="C186" s="58" t="s">
        <v>104</v>
      </c>
      <c r="D186" s="93">
        <v>3.7</v>
      </c>
      <c r="E186" s="93">
        <v>5.4</v>
      </c>
      <c r="F186" s="93">
        <v>11.37</v>
      </c>
      <c r="G186" s="63">
        <f>F186*4+E186*9+D186*4</f>
        <v>108.88</v>
      </c>
    </row>
    <row r="187" spans="1:7" ht="23.25" customHeight="1" x14ac:dyDescent="0.25">
      <c r="A187" s="2" t="s">
        <v>138</v>
      </c>
      <c r="B187" s="6" t="s">
        <v>96</v>
      </c>
      <c r="C187" s="58" t="s">
        <v>97</v>
      </c>
      <c r="D187" s="9">
        <v>1.9</v>
      </c>
      <c r="E187" s="9">
        <v>0.6</v>
      </c>
      <c r="F187" s="9">
        <v>12.85</v>
      </c>
      <c r="G187" s="25">
        <f>F187*4+E187*9+D187*4</f>
        <v>64.399999999999991</v>
      </c>
    </row>
    <row r="188" spans="1:7" ht="21" customHeight="1" x14ac:dyDescent="0.25">
      <c r="A188" s="104" t="s">
        <v>138</v>
      </c>
      <c r="B188" s="105" t="s">
        <v>107</v>
      </c>
      <c r="C188" s="106" t="s">
        <v>100</v>
      </c>
      <c r="D188" s="107">
        <v>3</v>
      </c>
      <c r="E188" s="107">
        <v>1</v>
      </c>
      <c r="F188" s="107">
        <v>31.98</v>
      </c>
      <c r="G188" s="108">
        <f t="shared" ref="G188:G189" si="19">F188*4+E188*9+D188*4</f>
        <v>148.92000000000002</v>
      </c>
    </row>
    <row r="189" spans="1:7" ht="21.75" customHeight="1" x14ac:dyDescent="0.25">
      <c r="A189" s="141" t="s">
        <v>6</v>
      </c>
      <c r="B189" s="142"/>
      <c r="C189" s="46">
        <v>555</v>
      </c>
      <c r="D189" s="47">
        <f>D188+D187+D186+D185</f>
        <v>24.5</v>
      </c>
      <c r="E189" s="47">
        <f>E188+E187+E186+E185</f>
        <v>36.4</v>
      </c>
      <c r="F189" s="47">
        <f>F188+F187+F186+F185</f>
        <v>58.749999999999993</v>
      </c>
      <c r="G189" s="47">
        <f t="shared" si="19"/>
        <v>660.59999999999991</v>
      </c>
    </row>
    <row r="190" spans="1:7" ht="21.75" customHeight="1" x14ac:dyDescent="0.25">
      <c r="A190" s="162" t="s">
        <v>37</v>
      </c>
      <c r="B190" s="163"/>
      <c r="C190" s="163"/>
      <c r="D190" s="163"/>
      <c r="E190" s="163"/>
      <c r="F190" s="163"/>
      <c r="G190" s="164"/>
    </row>
    <row r="191" spans="1:7" ht="33" customHeight="1" x14ac:dyDescent="0.25">
      <c r="A191" s="32" t="s">
        <v>240</v>
      </c>
      <c r="B191" s="67" t="s">
        <v>8</v>
      </c>
      <c r="C191" s="4" t="s">
        <v>101</v>
      </c>
      <c r="D191" s="93">
        <v>0.7</v>
      </c>
      <c r="E191" s="93">
        <v>0.1</v>
      </c>
      <c r="F191" s="93">
        <v>1.9</v>
      </c>
      <c r="G191" s="9">
        <f t="shared" ref="G191:G197" si="20">F191*4+E191*9+D191*4</f>
        <v>11.3</v>
      </c>
    </row>
    <row r="192" spans="1:7" ht="23.25" customHeight="1" x14ac:dyDescent="0.25">
      <c r="A192" s="2" t="s">
        <v>241</v>
      </c>
      <c r="B192" s="6" t="s">
        <v>42</v>
      </c>
      <c r="C192" s="4" t="s">
        <v>99</v>
      </c>
      <c r="D192" s="9">
        <v>5.49</v>
      </c>
      <c r="E192" s="9">
        <v>5.27</v>
      </c>
      <c r="F192" s="9">
        <v>16.54</v>
      </c>
      <c r="G192" s="25">
        <f t="shared" si="20"/>
        <v>135.54999999999998</v>
      </c>
    </row>
    <row r="193" spans="1:7" ht="24" customHeight="1" x14ac:dyDescent="0.25">
      <c r="A193" s="2" t="s">
        <v>242</v>
      </c>
      <c r="B193" s="67" t="s">
        <v>150</v>
      </c>
      <c r="C193" s="58" t="s">
        <v>106</v>
      </c>
      <c r="D193" s="9">
        <v>2.48</v>
      </c>
      <c r="E193" s="9">
        <v>0.32</v>
      </c>
      <c r="F193" s="9">
        <v>15.2</v>
      </c>
      <c r="G193" s="25">
        <f t="shared" si="20"/>
        <v>73.599999999999994</v>
      </c>
    </row>
    <row r="194" spans="1:7" ht="25.5" customHeight="1" x14ac:dyDescent="0.25">
      <c r="A194" s="2" t="s">
        <v>258</v>
      </c>
      <c r="B194" s="6" t="s">
        <v>40</v>
      </c>
      <c r="C194" s="4" t="s">
        <v>104</v>
      </c>
      <c r="D194" s="9">
        <v>12</v>
      </c>
      <c r="E194" s="9">
        <v>30.9</v>
      </c>
      <c r="F194" s="9">
        <v>17.7</v>
      </c>
      <c r="G194" s="25">
        <f t="shared" si="20"/>
        <v>396.9</v>
      </c>
    </row>
    <row r="195" spans="1:7" ht="18.75" customHeight="1" x14ac:dyDescent="0.25">
      <c r="A195" s="34" t="s">
        <v>229</v>
      </c>
      <c r="B195" s="6" t="s">
        <v>43</v>
      </c>
      <c r="C195" s="4" t="s">
        <v>100</v>
      </c>
      <c r="D195" s="9">
        <v>7.1999999999999995E-2</v>
      </c>
      <c r="E195" s="9">
        <v>0.04</v>
      </c>
      <c r="F195" s="9">
        <v>23.04</v>
      </c>
      <c r="G195" s="25">
        <f t="shared" si="20"/>
        <v>92.807999999999993</v>
      </c>
    </row>
    <row r="196" spans="1:7" ht="24.75" customHeight="1" x14ac:dyDescent="0.25">
      <c r="A196" s="34" t="s">
        <v>48</v>
      </c>
      <c r="B196" s="35" t="s">
        <v>23</v>
      </c>
      <c r="C196" s="92" t="s">
        <v>98</v>
      </c>
      <c r="D196" s="9">
        <v>0.18</v>
      </c>
      <c r="E196" s="9">
        <v>0.36</v>
      </c>
      <c r="F196" s="9">
        <v>10.02</v>
      </c>
      <c r="G196" s="63">
        <f t="shared" si="20"/>
        <v>44.04</v>
      </c>
    </row>
    <row r="197" spans="1:7" ht="25.5" customHeight="1" x14ac:dyDescent="0.25">
      <c r="A197" s="2" t="s">
        <v>48</v>
      </c>
      <c r="B197" s="6" t="s">
        <v>25</v>
      </c>
      <c r="C197" s="58" t="s">
        <v>122</v>
      </c>
      <c r="D197" s="9">
        <v>4.5599999999999996</v>
      </c>
      <c r="E197" s="9">
        <v>0.66</v>
      </c>
      <c r="F197" s="9">
        <v>29.64</v>
      </c>
      <c r="G197" s="25">
        <f t="shared" si="20"/>
        <v>142.74</v>
      </c>
    </row>
    <row r="198" spans="1:7" ht="18.75" customHeight="1" x14ac:dyDescent="0.25">
      <c r="A198" s="141" t="s">
        <v>38</v>
      </c>
      <c r="B198" s="141"/>
      <c r="C198" s="46">
        <v>840</v>
      </c>
      <c r="D198" s="47">
        <f>D197+D196+D195+D194+D193+D192+D191</f>
        <v>25.481999999999996</v>
      </c>
      <c r="E198" s="47">
        <f>E197+E196+E195+E194++E193+E192+E191</f>
        <v>37.65</v>
      </c>
      <c r="F198" s="47">
        <f>F197+F196+F195+F194+F193+F192+F191</f>
        <v>114.03999999999999</v>
      </c>
      <c r="G198" s="47">
        <f>F198*4+E198*9+D198*4</f>
        <v>896.93799999999999</v>
      </c>
    </row>
    <row r="199" spans="1:7" ht="18.75" customHeight="1" x14ac:dyDescent="0.25">
      <c r="A199" s="173" t="s">
        <v>58</v>
      </c>
      <c r="B199" s="174"/>
      <c r="C199" s="174"/>
      <c r="D199" s="174"/>
      <c r="E199" s="174"/>
      <c r="F199" s="174"/>
      <c r="G199" s="175"/>
    </row>
    <row r="200" spans="1:7" ht="35.25" customHeight="1" x14ac:dyDescent="0.25">
      <c r="A200" s="109" t="s">
        <v>230</v>
      </c>
      <c r="B200" s="7" t="s">
        <v>72</v>
      </c>
      <c r="C200" s="8" t="s">
        <v>100</v>
      </c>
      <c r="D200" s="24">
        <v>7.9</v>
      </c>
      <c r="E200" s="24">
        <v>12.5</v>
      </c>
      <c r="F200" s="24">
        <v>35.799999999999997</v>
      </c>
      <c r="G200" s="24">
        <f>F200*4+E200*9+D200*4</f>
        <v>287.3</v>
      </c>
    </row>
    <row r="201" spans="1:7" ht="23.25" customHeight="1" x14ac:dyDescent="0.25">
      <c r="A201" s="2" t="s">
        <v>231</v>
      </c>
      <c r="B201" s="6" t="s">
        <v>47</v>
      </c>
      <c r="C201" s="58" t="s">
        <v>100</v>
      </c>
      <c r="D201" s="9">
        <v>0.4</v>
      </c>
      <c r="E201" s="9">
        <v>0.1</v>
      </c>
      <c r="F201" s="9">
        <v>0.08</v>
      </c>
      <c r="G201" s="25">
        <f t="shared" ref="G201" si="21">F201*4+E201*9+D201*4</f>
        <v>2.8200000000000003</v>
      </c>
    </row>
    <row r="202" spans="1:7" ht="23.25" customHeight="1" x14ac:dyDescent="0.25">
      <c r="A202" s="2" t="s">
        <v>48</v>
      </c>
      <c r="B202" s="6" t="s">
        <v>23</v>
      </c>
      <c r="C202" s="58" t="s">
        <v>106</v>
      </c>
      <c r="D202" s="9">
        <v>0.12</v>
      </c>
      <c r="E202" s="9">
        <v>0.24</v>
      </c>
      <c r="F202" s="9">
        <v>6.68</v>
      </c>
      <c r="G202" s="25">
        <f>F202*4+E202*9+D202*4</f>
        <v>29.36</v>
      </c>
    </row>
    <row r="203" spans="1:7" ht="22.5" customHeight="1" x14ac:dyDescent="0.25">
      <c r="A203" s="181" t="s">
        <v>59</v>
      </c>
      <c r="B203" s="182"/>
      <c r="C203" s="86">
        <v>420</v>
      </c>
      <c r="D203" s="49">
        <f>D202+D201+D200</f>
        <v>8.42</v>
      </c>
      <c r="E203" s="49">
        <f>E202+E201+E200</f>
        <v>12.84</v>
      </c>
      <c r="F203" s="49">
        <f>F202+F201+F200</f>
        <v>42.559999999999995</v>
      </c>
      <c r="G203" s="64">
        <f>F203*4+E203*9+D203*4</f>
        <v>319.47999999999996</v>
      </c>
    </row>
    <row r="204" spans="1:7" ht="23.25" customHeight="1" thickBot="1" x14ac:dyDescent="0.3">
      <c r="A204" s="155" t="s">
        <v>7</v>
      </c>
      <c r="B204" s="156"/>
      <c r="C204" s="51">
        <f>C203+C198+C189</f>
        <v>1815</v>
      </c>
      <c r="D204" s="52">
        <f>D203+D198+D189</f>
        <v>58.401999999999994</v>
      </c>
      <c r="E204" s="52">
        <f>E203+E198+E189</f>
        <v>86.889999999999986</v>
      </c>
      <c r="F204" s="52">
        <f>F203+F198+F189</f>
        <v>215.35</v>
      </c>
      <c r="G204" s="62">
        <f t="shared" ref="G204" si="22">F204*4+E204*9+D204*4</f>
        <v>1877.0179999999998</v>
      </c>
    </row>
    <row r="205" spans="1:7" ht="22.5" customHeight="1" thickBot="1" x14ac:dyDescent="0.3">
      <c r="A205" s="196" t="s">
        <v>285</v>
      </c>
      <c r="B205" s="197"/>
      <c r="C205" s="16"/>
      <c r="D205" s="16"/>
      <c r="E205" s="16"/>
      <c r="F205" s="16"/>
      <c r="G205" s="17" t="s">
        <v>18</v>
      </c>
    </row>
    <row r="206" spans="1:7" ht="18.75" customHeight="1" x14ac:dyDescent="0.25">
      <c r="A206" s="135" t="s">
        <v>36</v>
      </c>
      <c r="B206" s="136" t="s">
        <v>0</v>
      </c>
      <c r="C206" s="136" t="s">
        <v>1</v>
      </c>
      <c r="D206" s="176" t="s">
        <v>2</v>
      </c>
      <c r="E206" s="177"/>
      <c r="F206" s="178"/>
      <c r="G206" s="168" t="s">
        <v>11</v>
      </c>
    </row>
    <row r="207" spans="1:7" ht="37.5" customHeight="1" x14ac:dyDescent="0.25">
      <c r="A207" s="131"/>
      <c r="B207" s="133"/>
      <c r="C207" s="133"/>
      <c r="D207" s="87" t="s">
        <v>87</v>
      </c>
      <c r="E207" s="87" t="s">
        <v>88</v>
      </c>
      <c r="F207" s="87" t="s">
        <v>89</v>
      </c>
      <c r="G207" s="167"/>
    </row>
    <row r="208" spans="1:7" ht="15.75" x14ac:dyDescent="0.25">
      <c r="A208" s="152" t="s">
        <v>3</v>
      </c>
      <c r="B208" s="153"/>
      <c r="C208" s="153"/>
      <c r="D208" s="153"/>
      <c r="E208" s="153"/>
      <c r="F208" s="153"/>
      <c r="G208" s="154"/>
    </row>
    <row r="209" spans="1:15" ht="31.5" customHeight="1" x14ac:dyDescent="0.25">
      <c r="A209" s="37" t="s">
        <v>240</v>
      </c>
      <c r="B209" s="38" t="s">
        <v>132</v>
      </c>
      <c r="C209" s="39" t="s">
        <v>210</v>
      </c>
      <c r="D209" s="41">
        <v>0.54</v>
      </c>
      <c r="E209" s="41">
        <v>0.09</v>
      </c>
      <c r="F209" s="41">
        <v>1.71</v>
      </c>
      <c r="G209" s="59">
        <f t="shared" ref="G209:G214" si="23">F209*4+E209*9+D209*4</f>
        <v>9.8099999999999987</v>
      </c>
    </row>
    <row r="210" spans="1:15" ht="24" customHeight="1" x14ac:dyDescent="0.25">
      <c r="A210" s="34" t="s">
        <v>280</v>
      </c>
      <c r="B210" s="35" t="s">
        <v>151</v>
      </c>
      <c r="C210" s="92" t="s">
        <v>118</v>
      </c>
      <c r="D210" s="93">
        <v>9.24</v>
      </c>
      <c r="E210" s="93">
        <v>5.8</v>
      </c>
      <c r="F210" s="93">
        <v>5.7</v>
      </c>
      <c r="G210" s="63">
        <f t="shared" si="23"/>
        <v>111.96000000000001</v>
      </c>
      <c r="J210" s="2"/>
      <c r="K210" s="6"/>
      <c r="L210" s="58"/>
      <c r="M210" s="99"/>
      <c r="N210" s="93"/>
      <c r="O210" s="93"/>
    </row>
    <row r="211" spans="1:15" ht="21.75" customHeight="1" x14ac:dyDescent="0.25">
      <c r="A211" s="2" t="s">
        <v>48</v>
      </c>
      <c r="B211" s="6" t="s">
        <v>133</v>
      </c>
      <c r="C211" s="58" t="s">
        <v>124</v>
      </c>
      <c r="D211" s="93">
        <v>2.1</v>
      </c>
      <c r="E211" s="93">
        <v>3.76</v>
      </c>
      <c r="F211" s="93">
        <v>22.2</v>
      </c>
      <c r="G211" s="63">
        <f t="shared" si="23"/>
        <v>131.04</v>
      </c>
    </row>
    <row r="212" spans="1:15" ht="21.75" customHeight="1" x14ac:dyDescent="0.25">
      <c r="A212" s="2" t="s">
        <v>219</v>
      </c>
      <c r="B212" s="6" t="s">
        <v>75</v>
      </c>
      <c r="C212" s="58" t="s">
        <v>100</v>
      </c>
      <c r="D212" s="9">
        <v>0.2</v>
      </c>
      <c r="E212" s="9">
        <v>0</v>
      </c>
      <c r="F212" s="9">
        <v>6.4</v>
      </c>
      <c r="G212" s="25">
        <f t="shared" si="23"/>
        <v>26.400000000000002</v>
      </c>
    </row>
    <row r="213" spans="1:15" ht="27" customHeight="1" x14ac:dyDescent="0.25">
      <c r="A213" s="2" t="s">
        <v>48</v>
      </c>
      <c r="B213" s="6" t="s">
        <v>283</v>
      </c>
      <c r="C213" s="58" t="s">
        <v>100</v>
      </c>
      <c r="D213" s="93">
        <v>1.98</v>
      </c>
      <c r="E213" s="93">
        <v>0.44</v>
      </c>
      <c r="F213" s="93">
        <v>17.82</v>
      </c>
      <c r="G213" s="63">
        <f t="shared" si="23"/>
        <v>83.16</v>
      </c>
    </row>
    <row r="214" spans="1:15" ht="23.25" customHeight="1" x14ac:dyDescent="0.25">
      <c r="A214" s="140" t="s">
        <v>6</v>
      </c>
      <c r="B214" s="141"/>
      <c r="C214" s="50">
        <v>550</v>
      </c>
      <c r="D214" s="47">
        <f>D213+D212+D211+D210+D209</f>
        <v>14.059999999999999</v>
      </c>
      <c r="E214" s="47">
        <f>E213+E212+E211+E210+E209</f>
        <v>10.09</v>
      </c>
      <c r="F214" s="47">
        <f>F213+F212+F211+F210+F209</f>
        <v>53.830000000000005</v>
      </c>
      <c r="G214" s="60">
        <f t="shared" si="23"/>
        <v>362.37</v>
      </c>
    </row>
    <row r="215" spans="1:15" ht="21.75" customHeight="1" x14ac:dyDescent="0.25">
      <c r="A215" s="149" t="s">
        <v>37</v>
      </c>
      <c r="B215" s="150"/>
      <c r="C215" s="150"/>
      <c r="D215" s="150"/>
      <c r="E215" s="150"/>
      <c r="F215" s="150"/>
      <c r="G215" s="151"/>
    </row>
    <row r="216" spans="1:15" ht="24.75" customHeight="1" x14ac:dyDescent="0.25">
      <c r="A216" s="34" t="s">
        <v>259</v>
      </c>
      <c r="B216" s="6" t="s">
        <v>284</v>
      </c>
      <c r="C216" s="4" t="s">
        <v>101</v>
      </c>
      <c r="D216" s="9">
        <v>1.3</v>
      </c>
      <c r="E216" s="9">
        <v>3.2</v>
      </c>
      <c r="F216" s="9">
        <v>6.5</v>
      </c>
      <c r="G216" s="25">
        <f t="shared" ref="G216:G221" si="24">F216*4+E216*9+D216*4</f>
        <v>60</v>
      </c>
    </row>
    <row r="217" spans="1:15" ht="30" customHeight="1" x14ac:dyDescent="0.25">
      <c r="A217" s="2" t="s">
        <v>265</v>
      </c>
      <c r="B217" s="6" t="s">
        <v>279</v>
      </c>
      <c r="C217" s="4" t="s">
        <v>204</v>
      </c>
      <c r="D217" s="9">
        <v>4.5999999999999996</v>
      </c>
      <c r="E217" s="9">
        <v>6.25</v>
      </c>
      <c r="F217" s="9">
        <v>6.25</v>
      </c>
      <c r="G217" s="25">
        <f t="shared" si="24"/>
        <v>99.65</v>
      </c>
    </row>
    <row r="218" spans="1:15" ht="26.25" customHeight="1" x14ac:dyDescent="0.25">
      <c r="A218" s="2" t="s">
        <v>243</v>
      </c>
      <c r="B218" s="35" t="s">
        <v>130</v>
      </c>
      <c r="C218" s="36" t="s">
        <v>99</v>
      </c>
      <c r="D218" s="93">
        <v>22.5</v>
      </c>
      <c r="E218" s="93">
        <v>11.18</v>
      </c>
      <c r="F218" s="93">
        <v>45.57</v>
      </c>
      <c r="G218" s="63">
        <f t="shared" si="24"/>
        <v>372.9</v>
      </c>
    </row>
    <row r="219" spans="1:15" ht="32.25" customHeight="1" x14ac:dyDescent="0.25">
      <c r="A219" s="34" t="s">
        <v>248</v>
      </c>
      <c r="B219" s="6" t="s">
        <v>9</v>
      </c>
      <c r="C219" s="36" t="s">
        <v>100</v>
      </c>
      <c r="D219" s="9">
        <v>0</v>
      </c>
      <c r="E219" s="9">
        <v>0</v>
      </c>
      <c r="F219" s="9">
        <v>18.600000000000001</v>
      </c>
      <c r="G219" s="25">
        <f t="shared" si="24"/>
        <v>74.400000000000006</v>
      </c>
    </row>
    <row r="220" spans="1:15" ht="19.5" customHeight="1" x14ac:dyDescent="0.25">
      <c r="A220" s="2" t="s">
        <v>48</v>
      </c>
      <c r="B220" s="6" t="s">
        <v>23</v>
      </c>
      <c r="C220" s="58" t="s">
        <v>98</v>
      </c>
      <c r="D220" s="9">
        <v>0.18</v>
      </c>
      <c r="E220" s="9">
        <v>0.36</v>
      </c>
      <c r="F220" s="9">
        <v>10.02</v>
      </c>
      <c r="G220" s="25">
        <f t="shared" si="24"/>
        <v>44.04</v>
      </c>
    </row>
    <row r="221" spans="1:15" ht="22.5" customHeight="1" x14ac:dyDescent="0.25">
      <c r="A221" s="2" t="s">
        <v>48</v>
      </c>
      <c r="B221" s="6" t="s">
        <v>25</v>
      </c>
      <c r="C221" s="58" t="s">
        <v>122</v>
      </c>
      <c r="D221" s="9">
        <v>4.5599999999999996</v>
      </c>
      <c r="E221" s="9">
        <v>0.66</v>
      </c>
      <c r="F221" s="9">
        <v>29.64</v>
      </c>
      <c r="G221" s="25">
        <f t="shared" si="24"/>
        <v>142.74</v>
      </c>
    </row>
    <row r="222" spans="1:15" ht="22.5" customHeight="1" x14ac:dyDescent="0.25">
      <c r="A222" s="140" t="s">
        <v>38</v>
      </c>
      <c r="B222" s="141"/>
      <c r="C222" s="50">
        <v>902</v>
      </c>
      <c r="D222" s="47">
        <f>D221+D220+D219+D218+D217+D216</f>
        <v>33.139999999999993</v>
      </c>
      <c r="E222" s="47">
        <f>E221+E220+E219+E218+E217+E216</f>
        <v>21.65</v>
      </c>
      <c r="F222" s="47">
        <f>F221+F220+F219+F218+F217+F216</f>
        <v>116.58</v>
      </c>
      <c r="G222" s="60">
        <f>F222*4+E222*9+D222*4</f>
        <v>793.7299999999999</v>
      </c>
    </row>
    <row r="223" spans="1:15" ht="22.5" customHeight="1" x14ac:dyDescent="0.25">
      <c r="A223" s="149" t="s">
        <v>58</v>
      </c>
      <c r="B223" s="150"/>
      <c r="C223" s="150"/>
      <c r="D223" s="150"/>
      <c r="E223" s="150"/>
      <c r="F223" s="150"/>
      <c r="G223" s="151"/>
    </row>
    <row r="224" spans="1:15" ht="39" customHeight="1" x14ac:dyDescent="0.25">
      <c r="A224" s="2" t="s">
        <v>238</v>
      </c>
      <c r="B224" s="6" t="s">
        <v>137</v>
      </c>
      <c r="C224" s="4" t="s">
        <v>100</v>
      </c>
      <c r="D224" s="93">
        <v>12</v>
      </c>
      <c r="E224" s="93">
        <v>5.6</v>
      </c>
      <c r="F224" s="93">
        <v>40.4</v>
      </c>
      <c r="G224" s="25">
        <f>F224*4+E224*9+D224*4</f>
        <v>260</v>
      </c>
    </row>
    <row r="225" spans="1:10" ht="22.5" customHeight="1" x14ac:dyDescent="0.25">
      <c r="A225" s="2" t="s">
        <v>48</v>
      </c>
      <c r="B225" s="6" t="s">
        <v>65</v>
      </c>
      <c r="C225" s="4" t="s">
        <v>100</v>
      </c>
      <c r="D225" s="93">
        <v>1</v>
      </c>
      <c r="E225" s="93">
        <v>0.2</v>
      </c>
      <c r="F225" s="93">
        <v>20.2</v>
      </c>
      <c r="G225" s="25">
        <f>F225*4+E225*9+D225*4</f>
        <v>86.6</v>
      </c>
    </row>
    <row r="226" spans="1:10" ht="22.5" customHeight="1" x14ac:dyDescent="0.25">
      <c r="A226" s="2" t="s">
        <v>48</v>
      </c>
      <c r="B226" s="67" t="s">
        <v>23</v>
      </c>
      <c r="C226" s="58" t="s">
        <v>98</v>
      </c>
      <c r="D226" s="9">
        <v>0.18</v>
      </c>
      <c r="E226" s="9">
        <v>0.36</v>
      </c>
      <c r="F226" s="9">
        <v>10.02</v>
      </c>
      <c r="G226" s="25">
        <f>F226*4+E226*9+D226*4</f>
        <v>44.04</v>
      </c>
    </row>
    <row r="227" spans="1:10" ht="22.5" customHeight="1" thickBot="1" x14ac:dyDescent="0.3">
      <c r="A227" s="171" t="s">
        <v>59</v>
      </c>
      <c r="B227" s="172"/>
      <c r="C227" s="51">
        <v>430</v>
      </c>
      <c r="D227" s="52">
        <f>D226+D225+D224</f>
        <v>13.18</v>
      </c>
      <c r="E227" s="52">
        <f>E226+E225+E224</f>
        <v>6.16</v>
      </c>
      <c r="F227" s="52">
        <f>F226+F225+F224</f>
        <v>70.62</v>
      </c>
      <c r="G227" s="62">
        <f>F227*4+E227*9+D227*4</f>
        <v>390.64</v>
      </c>
    </row>
    <row r="228" spans="1:10" ht="22.5" customHeight="1" thickBot="1" x14ac:dyDescent="0.3">
      <c r="A228" s="179" t="s">
        <v>7</v>
      </c>
      <c r="B228" s="180"/>
      <c r="C228" s="89">
        <f>C227+C222+C214</f>
        <v>1882</v>
      </c>
      <c r="D228" s="90">
        <f>D227+D222+D214</f>
        <v>60.379999999999995</v>
      </c>
      <c r="E228" s="90">
        <f>E227+E222+E214</f>
        <v>37.9</v>
      </c>
      <c r="F228" s="90">
        <f>F227+F222+F214</f>
        <v>241.03</v>
      </c>
      <c r="G228" s="91">
        <f t="shared" ref="G228" si="25">F228*4+E228*9+D228*4</f>
        <v>1546.74</v>
      </c>
    </row>
    <row r="229" spans="1:10" ht="23.25" customHeight="1" x14ac:dyDescent="0.25">
      <c r="A229" s="138" t="s">
        <v>291</v>
      </c>
      <c r="B229" s="139"/>
      <c r="C229" s="16"/>
      <c r="D229" s="16"/>
      <c r="E229" s="16"/>
      <c r="F229" s="16"/>
      <c r="G229" s="17" t="s">
        <v>19</v>
      </c>
    </row>
    <row r="230" spans="1:10" ht="18.75" customHeight="1" x14ac:dyDescent="0.25">
      <c r="A230" s="130" t="s">
        <v>36</v>
      </c>
      <c r="B230" s="132" t="s">
        <v>0</v>
      </c>
      <c r="C230" s="132" t="s">
        <v>1</v>
      </c>
      <c r="D230" s="134" t="s">
        <v>2</v>
      </c>
      <c r="E230" s="134"/>
      <c r="F230" s="134"/>
      <c r="G230" s="166" t="s">
        <v>11</v>
      </c>
    </row>
    <row r="231" spans="1:10" ht="37.5" customHeight="1" x14ac:dyDescent="0.25">
      <c r="A231" s="131"/>
      <c r="B231" s="133"/>
      <c r="C231" s="133"/>
      <c r="D231" s="87" t="s">
        <v>87</v>
      </c>
      <c r="E231" s="87" t="s">
        <v>88</v>
      </c>
      <c r="F231" s="87" t="s">
        <v>89</v>
      </c>
      <c r="G231" s="167"/>
    </row>
    <row r="232" spans="1:10" ht="21.75" customHeight="1" x14ac:dyDescent="0.25">
      <c r="A232" s="149" t="s">
        <v>3</v>
      </c>
      <c r="B232" s="150"/>
      <c r="C232" s="150"/>
      <c r="D232" s="150"/>
      <c r="E232" s="150"/>
      <c r="F232" s="150"/>
      <c r="G232" s="151"/>
    </row>
    <row r="233" spans="1:10" ht="32.25" customHeight="1" x14ac:dyDescent="0.25">
      <c r="A233" s="2" t="s">
        <v>212</v>
      </c>
      <c r="B233" s="11" t="s">
        <v>211</v>
      </c>
      <c r="C233" s="58" t="s">
        <v>99</v>
      </c>
      <c r="D233" s="9">
        <v>9.1</v>
      </c>
      <c r="E233" s="93">
        <v>14.37</v>
      </c>
      <c r="F233" s="9">
        <v>50.4</v>
      </c>
      <c r="G233" s="25">
        <f t="shared" ref="G233:G238" si="26">F233*4+E233*9+D233*4</f>
        <v>367.32999999999993</v>
      </c>
      <c r="J233">
        <v>13.8</v>
      </c>
    </row>
    <row r="234" spans="1:10" ht="21.75" customHeight="1" x14ac:dyDescent="0.25">
      <c r="A234" s="34" t="s">
        <v>260</v>
      </c>
      <c r="B234" s="6" t="s">
        <v>176</v>
      </c>
      <c r="C234" s="58" t="s">
        <v>100</v>
      </c>
      <c r="D234" s="93">
        <v>3.77</v>
      </c>
      <c r="E234" s="93">
        <v>3.44</v>
      </c>
      <c r="F234" s="93">
        <v>11.1</v>
      </c>
      <c r="G234" s="63">
        <f t="shared" si="26"/>
        <v>90.44</v>
      </c>
    </row>
    <row r="235" spans="1:10" ht="20.25" customHeight="1" x14ac:dyDescent="0.25">
      <c r="A235" s="2" t="s">
        <v>48</v>
      </c>
      <c r="B235" s="6" t="s">
        <v>105</v>
      </c>
      <c r="C235" s="58" t="s">
        <v>118</v>
      </c>
      <c r="D235" s="9">
        <v>3.8</v>
      </c>
      <c r="E235" s="9">
        <v>0.4</v>
      </c>
      <c r="F235" s="9">
        <v>24.6</v>
      </c>
      <c r="G235" s="25">
        <f t="shared" si="26"/>
        <v>117.2</v>
      </c>
    </row>
    <row r="236" spans="1:10" ht="20.25" customHeight="1" x14ac:dyDescent="0.25">
      <c r="A236" s="2" t="s">
        <v>48</v>
      </c>
      <c r="B236" s="67" t="s">
        <v>23</v>
      </c>
      <c r="C236" s="31" t="s">
        <v>118</v>
      </c>
      <c r="D236" s="24">
        <v>0.3</v>
      </c>
      <c r="E236" s="24">
        <v>0.6</v>
      </c>
      <c r="F236" s="24">
        <v>16.7</v>
      </c>
      <c r="G236" s="25">
        <f t="shared" si="26"/>
        <v>73.400000000000006</v>
      </c>
    </row>
    <row r="237" spans="1:10" ht="20.25" customHeight="1" x14ac:dyDescent="0.25">
      <c r="A237" s="18" t="s">
        <v>48</v>
      </c>
      <c r="B237" s="19" t="s">
        <v>207</v>
      </c>
      <c r="C237" s="31" t="s">
        <v>208</v>
      </c>
      <c r="D237" s="24">
        <v>0</v>
      </c>
      <c r="E237" s="24">
        <v>0</v>
      </c>
      <c r="F237" s="24">
        <v>15</v>
      </c>
      <c r="G237" s="25">
        <f>F237*4+E237*9+D237*4</f>
        <v>60</v>
      </c>
    </row>
    <row r="238" spans="1:10" ht="21" customHeight="1" x14ac:dyDescent="0.25">
      <c r="A238" s="140" t="s">
        <v>6</v>
      </c>
      <c r="B238" s="141"/>
      <c r="C238" s="50">
        <v>570</v>
      </c>
      <c r="D238" s="47">
        <f>D237+D236+D235+D234+D233</f>
        <v>16.97</v>
      </c>
      <c r="E238" s="47">
        <f>E237+E236+E235+E234+E233</f>
        <v>18.809999999999999</v>
      </c>
      <c r="F238" s="47">
        <f>F237+F236+F235+F234+F233</f>
        <v>117.79999999999998</v>
      </c>
      <c r="G238" s="60">
        <f t="shared" si="26"/>
        <v>708.36999999999989</v>
      </c>
    </row>
    <row r="239" spans="1:10" ht="20.25" customHeight="1" x14ac:dyDescent="0.25">
      <c r="A239" s="149" t="s">
        <v>37</v>
      </c>
      <c r="B239" s="150"/>
      <c r="C239" s="150"/>
      <c r="D239" s="150"/>
      <c r="E239" s="150"/>
      <c r="F239" s="150"/>
      <c r="G239" s="151"/>
    </row>
    <row r="240" spans="1:10" ht="20.25" customHeight="1" x14ac:dyDescent="0.25">
      <c r="A240" s="95" t="s">
        <v>261</v>
      </c>
      <c r="B240" s="102" t="s">
        <v>215</v>
      </c>
      <c r="C240" s="95" t="s">
        <v>101</v>
      </c>
      <c r="D240" s="95">
        <v>4.6900000000000004</v>
      </c>
      <c r="E240" s="95">
        <v>9.5</v>
      </c>
      <c r="F240" s="95">
        <v>7.12</v>
      </c>
      <c r="G240" s="95">
        <f>F240*4+E240*9+D240*4</f>
        <v>132.74</v>
      </c>
    </row>
    <row r="241" spans="1:15" ht="37.5" customHeight="1" x14ac:dyDescent="0.25">
      <c r="A241" s="2" t="s">
        <v>262</v>
      </c>
      <c r="B241" s="6" t="s">
        <v>263</v>
      </c>
      <c r="C241" s="4" t="s">
        <v>99</v>
      </c>
      <c r="D241" s="9">
        <v>2.6</v>
      </c>
      <c r="E241" s="9">
        <v>2.78</v>
      </c>
      <c r="F241" s="9">
        <v>15.7</v>
      </c>
      <c r="G241" s="25">
        <f t="shared" ref="G241:G246" si="27">F241*4+E241*9+D241*4</f>
        <v>98.22</v>
      </c>
    </row>
    <row r="242" spans="1:15" ht="29.25" customHeight="1" x14ac:dyDescent="0.25">
      <c r="A242" s="2" t="s">
        <v>149</v>
      </c>
      <c r="B242" s="6" t="s">
        <v>277</v>
      </c>
      <c r="C242" s="4" t="s">
        <v>102</v>
      </c>
      <c r="D242" s="93">
        <v>11.61</v>
      </c>
      <c r="E242" s="93">
        <v>7.9</v>
      </c>
      <c r="F242" s="93">
        <v>12.1</v>
      </c>
      <c r="G242" s="25">
        <f t="shared" si="27"/>
        <v>165.94</v>
      </c>
      <c r="J242" s="2"/>
      <c r="K242" s="6"/>
      <c r="L242" s="4"/>
      <c r="M242" s="93"/>
      <c r="N242" s="93"/>
      <c r="O242" s="93"/>
    </row>
    <row r="243" spans="1:15" ht="30" customHeight="1" x14ac:dyDescent="0.25">
      <c r="A243" s="14" t="s">
        <v>236</v>
      </c>
      <c r="B243" s="6" t="s">
        <v>73</v>
      </c>
      <c r="C243" s="36" t="s">
        <v>104</v>
      </c>
      <c r="D243" s="93">
        <v>3.72</v>
      </c>
      <c r="E243" s="93">
        <v>11</v>
      </c>
      <c r="F243" s="93">
        <v>21.6</v>
      </c>
      <c r="G243" s="63">
        <f t="shared" si="27"/>
        <v>200.28</v>
      </c>
    </row>
    <row r="244" spans="1:15" ht="21.75" customHeight="1" x14ac:dyDescent="0.25">
      <c r="A244" s="13" t="s">
        <v>244</v>
      </c>
      <c r="B244" s="7" t="s">
        <v>116</v>
      </c>
      <c r="C244" s="36" t="s">
        <v>100</v>
      </c>
      <c r="D244" s="24">
        <v>0.16</v>
      </c>
      <c r="E244" s="93">
        <v>4.4000000000000004</v>
      </c>
      <c r="F244" s="93">
        <v>27.88</v>
      </c>
      <c r="G244" s="61">
        <f t="shared" si="27"/>
        <v>151.76</v>
      </c>
    </row>
    <row r="245" spans="1:15" ht="21.75" customHeight="1" x14ac:dyDescent="0.25">
      <c r="A245" s="13" t="s">
        <v>48</v>
      </c>
      <c r="B245" s="7" t="s">
        <v>23</v>
      </c>
      <c r="C245" s="31" t="s">
        <v>98</v>
      </c>
      <c r="D245" s="9">
        <v>0.18</v>
      </c>
      <c r="E245" s="9">
        <v>0.36</v>
      </c>
      <c r="F245" s="9">
        <v>10.02</v>
      </c>
      <c r="G245" s="61">
        <f t="shared" si="27"/>
        <v>44.04</v>
      </c>
      <c r="J245" s="34"/>
      <c r="K245" s="6"/>
      <c r="L245" s="4"/>
      <c r="M245" s="9"/>
      <c r="N245" s="9"/>
      <c r="O245" s="9"/>
    </row>
    <row r="246" spans="1:15" ht="21" customHeight="1" x14ac:dyDescent="0.25">
      <c r="A246" s="2" t="s">
        <v>48</v>
      </c>
      <c r="B246" s="6" t="s">
        <v>25</v>
      </c>
      <c r="C246" s="58" t="s">
        <v>118</v>
      </c>
      <c r="D246" s="9">
        <v>3.8</v>
      </c>
      <c r="E246" s="9">
        <v>0.4</v>
      </c>
      <c r="F246" s="9">
        <v>24.6</v>
      </c>
      <c r="G246" s="25">
        <f t="shared" si="27"/>
        <v>117.2</v>
      </c>
    </row>
    <row r="247" spans="1:15" ht="24" customHeight="1" x14ac:dyDescent="0.25">
      <c r="A247" s="140" t="s">
        <v>38</v>
      </c>
      <c r="B247" s="141"/>
      <c r="C247" s="50">
        <v>910</v>
      </c>
      <c r="D247" s="47">
        <f>D246+D245+D244+D243+D242+D241+D240</f>
        <v>26.76</v>
      </c>
      <c r="E247" s="47">
        <f>E246+E245+E244+E243+E242+E241+E240</f>
        <v>36.340000000000003</v>
      </c>
      <c r="F247" s="47">
        <f>F246+F245+F244+F243+F242+F241+F240</f>
        <v>119.02</v>
      </c>
      <c r="G247" s="60">
        <f>F247*4+E247*9+D247*4</f>
        <v>910.18000000000006</v>
      </c>
    </row>
    <row r="248" spans="1:15" ht="24" customHeight="1" x14ac:dyDescent="0.25">
      <c r="A248" s="149" t="s">
        <v>58</v>
      </c>
      <c r="B248" s="150"/>
      <c r="C248" s="150"/>
      <c r="D248" s="150"/>
      <c r="E248" s="150"/>
      <c r="F248" s="150"/>
      <c r="G248" s="151"/>
    </row>
    <row r="249" spans="1:15" ht="27.75" customHeight="1" x14ac:dyDescent="0.25">
      <c r="A249" s="2" t="s">
        <v>144</v>
      </c>
      <c r="B249" s="6" t="s">
        <v>120</v>
      </c>
      <c r="C249" s="4" t="s">
        <v>100</v>
      </c>
      <c r="D249" s="9">
        <v>10.15</v>
      </c>
      <c r="E249" s="9">
        <v>21.6</v>
      </c>
      <c r="F249" s="9">
        <v>13.8</v>
      </c>
      <c r="G249" s="25">
        <f>F249*4+E249*9+D249*4</f>
        <v>290.20000000000005</v>
      </c>
    </row>
    <row r="250" spans="1:15" ht="24" customHeight="1" x14ac:dyDescent="0.25">
      <c r="A250" s="34" t="s">
        <v>232</v>
      </c>
      <c r="B250" s="35" t="s">
        <v>111</v>
      </c>
      <c r="C250" s="92" t="s">
        <v>100</v>
      </c>
      <c r="D250" s="93">
        <v>1.5</v>
      </c>
      <c r="E250" s="93">
        <v>1.4</v>
      </c>
      <c r="F250" s="93">
        <v>8.5</v>
      </c>
      <c r="G250" s="25">
        <f>F250*4+E250*9+D250*4</f>
        <v>52.6</v>
      </c>
    </row>
    <row r="251" spans="1:15" ht="24" customHeight="1" x14ac:dyDescent="0.25">
      <c r="A251" s="2" t="s">
        <v>48</v>
      </c>
      <c r="B251" s="6" t="s">
        <v>25</v>
      </c>
      <c r="C251" s="58" t="s">
        <v>124</v>
      </c>
      <c r="D251" s="9">
        <v>3.04</v>
      </c>
      <c r="E251" s="9">
        <v>0.32</v>
      </c>
      <c r="F251" s="9">
        <v>19.68</v>
      </c>
      <c r="G251" s="25">
        <f>F251*4+E251*9+D251*4</f>
        <v>93.759999999999991</v>
      </c>
    </row>
    <row r="252" spans="1:15" ht="24" customHeight="1" x14ac:dyDescent="0.25">
      <c r="A252" s="140" t="s">
        <v>59</v>
      </c>
      <c r="B252" s="141"/>
      <c r="C252" s="50">
        <v>440</v>
      </c>
      <c r="D252" s="47">
        <f>D251+D250+D249</f>
        <v>14.690000000000001</v>
      </c>
      <c r="E252" s="47">
        <f>E251+E250+E249</f>
        <v>23.32</v>
      </c>
      <c r="F252" s="47">
        <f>F251+F250+F249</f>
        <v>41.980000000000004</v>
      </c>
      <c r="G252" s="60">
        <f>F252*4+E252*9+D252*4</f>
        <v>436.56</v>
      </c>
    </row>
    <row r="253" spans="1:15" ht="21.75" customHeight="1" thickBot="1" x14ac:dyDescent="0.3">
      <c r="A253" s="155" t="s">
        <v>7</v>
      </c>
      <c r="B253" s="156"/>
      <c r="C253" s="51">
        <f>C252+C247+C238</f>
        <v>1920</v>
      </c>
      <c r="D253" s="52">
        <f>D252+D247+D238</f>
        <v>58.42</v>
      </c>
      <c r="E253" s="52">
        <f>E252+E247+E238</f>
        <v>78.47</v>
      </c>
      <c r="F253" s="52">
        <f>F252+F247+F238</f>
        <v>278.79999999999995</v>
      </c>
      <c r="G253" s="62">
        <f t="shared" ref="G253" si="28">F253*4+E253*9+D253*4</f>
        <v>2055.1099999999997</v>
      </c>
    </row>
    <row r="254" spans="1:15" ht="21.75" customHeight="1" x14ac:dyDescent="0.25">
      <c r="A254" s="138" t="s">
        <v>288</v>
      </c>
      <c r="B254" s="139"/>
      <c r="C254" s="16"/>
      <c r="D254" s="16"/>
      <c r="E254" s="16"/>
      <c r="F254" s="16"/>
      <c r="G254" s="17" t="s">
        <v>20</v>
      </c>
      <c r="H254" s="26"/>
    </row>
    <row r="255" spans="1:15" ht="18.75" customHeight="1" x14ac:dyDescent="0.25">
      <c r="A255" s="130" t="s">
        <v>36</v>
      </c>
      <c r="B255" s="132" t="s">
        <v>0</v>
      </c>
      <c r="C255" s="132" t="s">
        <v>1</v>
      </c>
      <c r="D255" s="134" t="s">
        <v>2</v>
      </c>
      <c r="E255" s="134"/>
      <c r="F255" s="134"/>
      <c r="G255" s="166" t="s">
        <v>11</v>
      </c>
      <c r="H255" s="26"/>
    </row>
    <row r="256" spans="1:15" ht="37.5" customHeight="1" x14ac:dyDescent="0.25">
      <c r="A256" s="131"/>
      <c r="B256" s="133"/>
      <c r="C256" s="133"/>
      <c r="D256" s="87" t="s">
        <v>87</v>
      </c>
      <c r="E256" s="87" t="s">
        <v>88</v>
      </c>
      <c r="F256" s="87" t="s">
        <v>89</v>
      </c>
      <c r="G256" s="167"/>
      <c r="H256" s="26"/>
    </row>
    <row r="257" spans="1:15" ht="20.25" customHeight="1" x14ac:dyDescent="0.25">
      <c r="A257" s="149" t="s">
        <v>3</v>
      </c>
      <c r="B257" s="150"/>
      <c r="C257" s="150"/>
      <c r="D257" s="150"/>
      <c r="E257" s="150"/>
      <c r="F257" s="150"/>
      <c r="G257" s="151"/>
      <c r="H257" s="26"/>
    </row>
    <row r="258" spans="1:15" ht="49.5" customHeight="1" x14ac:dyDescent="0.25">
      <c r="A258" s="34" t="s">
        <v>271</v>
      </c>
      <c r="B258" s="35" t="s">
        <v>282</v>
      </c>
      <c r="C258" s="92" t="s">
        <v>174</v>
      </c>
      <c r="D258" s="93">
        <v>21.5</v>
      </c>
      <c r="E258" s="93">
        <v>14.27</v>
      </c>
      <c r="F258" s="93">
        <v>34.700000000000003</v>
      </c>
      <c r="G258" s="25">
        <f t="shared" ref="G258:G262" si="29">F258*4+E258*9+D258*4</f>
        <v>353.23</v>
      </c>
      <c r="H258" s="26"/>
      <c r="J258" s="2">
        <v>15.33</v>
      </c>
      <c r="K258" s="67">
        <v>40.630000000000003</v>
      </c>
      <c r="L258" s="58"/>
      <c r="M258" s="9"/>
      <c r="N258" s="9"/>
      <c r="O258" s="9"/>
    </row>
    <row r="259" spans="1:15" ht="27.75" customHeight="1" x14ac:dyDescent="0.25">
      <c r="A259" s="2" t="s">
        <v>140</v>
      </c>
      <c r="B259" s="6" t="s">
        <v>5</v>
      </c>
      <c r="C259" s="4" t="s">
        <v>100</v>
      </c>
      <c r="D259" s="9">
        <v>1.52</v>
      </c>
      <c r="E259" s="9">
        <v>1.35</v>
      </c>
      <c r="F259" s="9">
        <v>15.9</v>
      </c>
      <c r="G259" s="25">
        <f t="shared" si="29"/>
        <v>81.83</v>
      </c>
      <c r="H259" s="26"/>
    </row>
    <row r="260" spans="1:15" ht="19.5" customHeight="1" x14ac:dyDescent="0.25">
      <c r="A260" s="2" t="s">
        <v>48</v>
      </c>
      <c r="B260" s="67" t="s">
        <v>96</v>
      </c>
      <c r="C260" s="58" t="s">
        <v>97</v>
      </c>
      <c r="D260" s="9">
        <v>1.9</v>
      </c>
      <c r="E260" s="9">
        <v>0.6</v>
      </c>
      <c r="F260" s="9">
        <v>12.85</v>
      </c>
      <c r="G260" s="25">
        <f t="shared" si="29"/>
        <v>64.399999999999991</v>
      </c>
      <c r="H260" s="26"/>
      <c r="I260" s="2"/>
      <c r="J260" s="6"/>
      <c r="K260" s="58"/>
      <c r="L260" s="9"/>
      <c r="M260" s="9"/>
      <c r="N260" s="9"/>
      <c r="O260" s="25"/>
    </row>
    <row r="261" spans="1:15" ht="23.25" customHeight="1" x14ac:dyDescent="0.25">
      <c r="A261" s="2" t="s">
        <v>48</v>
      </c>
      <c r="B261" s="6" t="s">
        <v>125</v>
      </c>
      <c r="C261" s="58" t="s">
        <v>126</v>
      </c>
      <c r="D261" s="93">
        <v>0.52</v>
      </c>
      <c r="E261" s="93">
        <v>0.52</v>
      </c>
      <c r="F261" s="93">
        <v>12.7</v>
      </c>
      <c r="G261" s="63">
        <f t="shared" si="29"/>
        <v>57.559999999999995</v>
      </c>
      <c r="H261" s="26"/>
    </row>
    <row r="262" spans="1:15" ht="20.25" customHeight="1" x14ac:dyDescent="0.25">
      <c r="A262" s="140" t="s">
        <v>6</v>
      </c>
      <c r="B262" s="141"/>
      <c r="C262" s="50">
        <v>555</v>
      </c>
      <c r="D262" s="47">
        <f>D261+D260+D259+D258</f>
        <v>25.44</v>
      </c>
      <c r="E262" s="47">
        <f>E261+E260+E259+E258</f>
        <v>16.739999999999998</v>
      </c>
      <c r="F262" s="47">
        <f>F261+F260+F259+F258</f>
        <v>76.150000000000006</v>
      </c>
      <c r="G262" s="60">
        <f t="shared" si="29"/>
        <v>557.02</v>
      </c>
      <c r="H262" s="26"/>
    </row>
    <row r="263" spans="1:15" ht="22.5" customHeight="1" x14ac:dyDescent="0.25">
      <c r="A263" s="149" t="s">
        <v>37</v>
      </c>
      <c r="B263" s="150"/>
      <c r="C263" s="150"/>
      <c r="D263" s="150"/>
      <c r="E263" s="150"/>
      <c r="F263" s="150"/>
      <c r="G263" s="151"/>
      <c r="H263" s="26"/>
    </row>
    <row r="264" spans="1:15" ht="21" customHeight="1" x14ac:dyDescent="0.25">
      <c r="A264" s="2" t="s">
        <v>158</v>
      </c>
      <c r="B264" s="6" t="s">
        <v>152</v>
      </c>
      <c r="C264" s="4" t="s">
        <v>101</v>
      </c>
      <c r="D264" s="9">
        <v>1.2</v>
      </c>
      <c r="E264" s="9">
        <v>5.05</v>
      </c>
      <c r="F264" s="9">
        <v>4</v>
      </c>
      <c r="G264" s="25">
        <f t="shared" ref="G264:G270" si="30">F264*4+E264*9+D264*4</f>
        <v>66.25</v>
      </c>
      <c r="H264" s="26"/>
    </row>
    <row r="265" spans="1:15" ht="21.75" customHeight="1" x14ac:dyDescent="0.25">
      <c r="A265" s="34" t="s">
        <v>247</v>
      </c>
      <c r="B265" s="6" t="s">
        <v>136</v>
      </c>
      <c r="C265" s="4" t="s">
        <v>99</v>
      </c>
      <c r="D265" s="9">
        <v>2</v>
      </c>
      <c r="E265" s="9">
        <v>5</v>
      </c>
      <c r="F265" s="9">
        <v>11.98</v>
      </c>
      <c r="G265" s="25">
        <f t="shared" si="30"/>
        <v>100.92</v>
      </c>
      <c r="H265" s="26"/>
    </row>
    <row r="266" spans="1:15" ht="21.75" customHeight="1" x14ac:dyDescent="0.25">
      <c r="A266" s="2" t="s">
        <v>266</v>
      </c>
      <c r="B266" s="6" t="s">
        <v>159</v>
      </c>
      <c r="C266" s="4" t="s">
        <v>160</v>
      </c>
      <c r="D266" s="93">
        <v>17.8</v>
      </c>
      <c r="E266" s="93">
        <v>10.9</v>
      </c>
      <c r="F266" s="93">
        <v>12.7</v>
      </c>
      <c r="G266" s="25">
        <f t="shared" si="30"/>
        <v>220.10000000000002</v>
      </c>
      <c r="H266" s="26"/>
    </row>
    <row r="267" spans="1:15" ht="27" customHeight="1" x14ac:dyDescent="0.25">
      <c r="A267" s="13" t="s">
        <v>221</v>
      </c>
      <c r="B267" s="6" t="s">
        <v>103</v>
      </c>
      <c r="C267" s="36" t="s">
        <v>104</v>
      </c>
      <c r="D267" s="93">
        <v>6.6</v>
      </c>
      <c r="E267" s="93">
        <v>5.4</v>
      </c>
      <c r="F267" s="93">
        <v>31.73</v>
      </c>
      <c r="G267" s="25">
        <f t="shared" si="30"/>
        <v>201.92000000000002</v>
      </c>
      <c r="H267" s="26"/>
      <c r="J267" s="2" t="s">
        <v>142</v>
      </c>
    </row>
    <row r="268" spans="1:15" ht="32.25" customHeight="1" x14ac:dyDescent="0.25">
      <c r="A268" s="2" t="s">
        <v>145</v>
      </c>
      <c r="B268" s="6" t="s">
        <v>185</v>
      </c>
      <c r="C268" s="4" t="s">
        <v>100</v>
      </c>
      <c r="D268" s="9">
        <v>0.2</v>
      </c>
      <c r="E268" s="9">
        <v>0.95</v>
      </c>
      <c r="F268" s="9">
        <v>22.8</v>
      </c>
      <c r="G268" s="25">
        <f t="shared" si="30"/>
        <v>100.55</v>
      </c>
      <c r="H268" s="26"/>
    </row>
    <row r="269" spans="1:15" ht="22.5" customHeight="1" x14ac:dyDescent="0.25">
      <c r="A269" s="2" t="s">
        <v>48</v>
      </c>
      <c r="B269" s="6" t="s">
        <v>23</v>
      </c>
      <c r="C269" s="58" t="s">
        <v>124</v>
      </c>
      <c r="D269" s="9">
        <v>0.24</v>
      </c>
      <c r="E269" s="9">
        <v>0.48</v>
      </c>
      <c r="F269" s="9">
        <v>13.36</v>
      </c>
      <c r="G269" s="25">
        <f t="shared" si="30"/>
        <v>58.72</v>
      </c>
      <c r="H269" s="26"/>
    </row>
    <row r="270" spans="1:15" ht="22.5" customHeight="1" x14ac:dyDescent="0.25">
      <c r="A270" s="2" t="s">
        <v>48</v>
      </c>
      <c r="B270" s="6" t="s">
        <v>25</v>
      </c>
      <c r="C270" s="58" t="s">
        <v>122</v>
      </c>
      <c r="D270" s="9">
        <v>4.5599999999999996</v>
      </c>
      <c r="E270" s="9">
        <v>0.66</v>
      </c>
      <c r="F270" s="9">
        <v>29.64</v>
      </c>
      <c r="G270" s="25">
        <f t="shared" si="30"/>
        <v>142.74</v>
      </c>
      <c r="H270" s="26"/>
    </row>
    <row r="271" spans="1:15" ht="18.75" customHeight="1" x14ac:dyDescent="0.25">
      <c r="A271" s="140" t="s">
        <v>38</v>
      </c>
      <c r="B271" s="141"/>
      <c r="C271" s="50">
        <v>950</v>
      </c>
      <c r="D271" s="47">
        <f>D270+D269+D268+D267+D266+D265+D264</f>
        <v>32.6</v>
      </c>
      <c r="E271" s="47">
        <f>E270+E269+E268+E267+E266+E265+E264</f>
        <v>28.44</v>
      </c>
      <c r="F271" s="47">
        <f>F270+F269+F268+F267+F266+F265+F264</f>
        <v>126.21000000000001</v>
      </c>
      <c r="G271" s="60">
        <f t="shared" ref="G271" si="31">F271*4+E271*9+D271*4</f>
        <v>891.2</v>
      </c>
      <c r="H271" s="26"/>
    </row>
    <row r="272" spans="1:15" ht="22.5" customHeight="1" x14ac:dyDescent="0.25">
      <c r="A272" s="149" t="s">
        <v>58</v>
      </c>
      <c r="B272" s="150"/>
      <c r="C272" s="150"/>
      <c r="D272" s="150"/>
      <c r="E272" s="150"/>
      <c r="F272" s="150"/>
      <c r="G272" s="151"/>
      <c r="H272" s="88"/>
    </row>
    <row r="273" spans="1:17" ht="26.25" customHeight="1" x14ac:dyDescent="0.25">
      <c r="A273" s="34" t="s">
        <v>217</v>
      </c>
      <c r="B273" s="101" t="s">
        <v>213</v>
      </c>
      <c r="C273" s="92" t="s">
        <v>100</v>
      </c>
      <c r="D273" s="93">
        <v>8.3000000000000007</v>
      </c>
      <c r="E273" s="93">
        <v>12.64</v>
      </c>
      <c r="F273" s="93">
        <v>38.799999999999997</v>
      </c>
      <c r="G273" s="63">
        <f>F273*4+E273*9+D273*4</f>
        <v>302.15999999999997</v>
      </c>
      <c r="H273" s="5"/>
      <c r="J273">
        <v>7.5</v>
      </c>
      <c r="K273" s="34">
        <v>11.37</v>
      </c>
      <c r="L273" s="6">
        <v>34.92</v>
      </c>
      <c r="M273" s="4"/>
      <c r="N273" s="9"/>
      <c r="O273" s="9"/>
      <c r="P273" s="9"/>
      <c r="Q273" s="25"/>
    </row>
    <row r="274" spans="1:17" ht="25.5" customHeight="1" x14ac:dyDescent="0.25">
      <c r="A274" s="2" t="s">
        <v>219</v>
      </c>
      <c r="B274" s="6" t="s">
        <v>75</v>
      </c>
      <c r="C274" s="58" t="s">
        <v>100</v>
      </c>
      <c r="D274" s="9">
        <v>0.2</v>
      </c>
      <c r="E274" s="9">
        <v>0</v>
      </c>
      <c r="F274" s="9">
        <v>6.4</v>
      </c>
      <c r="G274" s="25">
        <f t="shared" ref="G274" si="32">F274*4+E274*9+D274*4</f>
        <v>26.400000000000002</v>
      </c>
      <c r="H274" s="5"/>
      <c r="K274" s="2"/>
      <c r="L274" s="6"/>
      <c r="M274" s="4"/>
      <c r="N274" s="9"/>
      <c r="O274" s="9"/>
      <c r="P274" s="9"/>
      <c r="Q274" s="25"/>
    </row>
    <row r="275" spans="1:17" ht="29.25" customHeight="1" x14ac:dyDescent="0.25">
      <c r="A275" s="34" t="s">
        <v>157</v>
      </c>
      <c r="B275" s="35" t="s">
        <v>25</v>
      </c>
      <c r="C275" s="92" t="s">
        <v>98</v>
      </c>
      <c r="D275" s="93">
        <v>2.2799999999999998</v>
      </c>
      <c r="E275" s="93">
        <v>0.24</v>
      </c>
      <c r="F275" s="93">
        <v>14.76</v>
      </c>
      <c r="G275" s="63">
        <f>F275*4+E275*9+D275*4</f>
        <v>70.320000000000007</v>
      </c>
      <c r="H275" s="5"/>
      <c r="K275" s="2"/>
      <c r="L275" s="11"/>
      <c r="M275" s="58"/>
      <c r="N275" s="93"/>
      <c r="O275" s="93"/>
      <c r="P275" s="93"/>
      <c r="Q275" s="63"/>
    </row>
    <row r="276" spans="1:17" ht="22.5" customHeight="1" x14ac:dyDescent="0.25">
      <c r="A276" s="169" t="s">
        <v>59</v>
      </c>
      <c r="B276" s="170"/>
      <c r="C276" s="96">
        <v>430</v>
      </c>
      <c r="D276" s="47">
        <f>D275+D274+D273</f>
        <v>10.780000000000001</v>
      </c>
      <c r="E276" s="47">
        <f>E275+E274+E273</f>
        <v>12.88</v>
      </c>
      <c r="F276" s="47">
        <f>F275+F274+F273</f>
        <v>59.959999999999994</v>
      </c>
      <c r="G276" s="60">
        <f>F276*4+E276*9+D276*4</f>
        <v>398.88</v>
      </c>
      <c r="H276" s="10"/>
      <c r="K276" s="169"/>
      <c r="L276" s="170"/>
      <c r="M276" s="50"/>
      <c r="N276" s="47"/>
      <c r="O276" s="47"/>
      <c r="P276" s="47"/>
      <c r="Q276" s="60"/>
    </row>
    <row r="277" spans="1:17" ht="22.5" customHeight="1" thickBot="1" x14ac:dyDescent="0.3">
      <c r="A277" s="171" t="s">
        <v>7</v>
      </c>
      <c r="B277" s="172"/>
      <c r="C277" s="51">
        <f>C276+C271+C262</f>
        <v>1935</v>
      </c>
      <c r="D277" s="52">
        <f>D276+D271+D262</f>
        <v>68.820000000000007</v>
      </c>
      <c r="E277" s="52">
        <f>E276+E271+E262</f>
        <v>58.06</v>
      </c>
      <c r="F277" s="52">
        <f>F276+F271+F262</f>
        <v>262.32000000000005</v>
      </c>
      <c r="G277" s="62">
        <f t="shared" ref="G277" si="33">F277*4+E277*9+D277*4</f>
        <v>1847.1000000000001</v>
      </c>
      <c r="H277" s="10"/>
    </row>
    <row r="278" spans="1:17" ht="23.25" customHeight="1" x14ac:dyDescent="0.25">
      <c r="A278" s="138" t="s">
        <v>285</v>
      </c>
      <c r="B278" s="139"/>
      <c r="C278" s="16"/>
      <c r="D278" s="16"/>
      <c r="E278" s="16"/>
      <c r="F278" s="16"/>
      <c r="G278" s="17" t="s">
        <v>21</v>
      </c>
    </row>
    <row r="279" spans="1:17" ht="18.75" customHeight="1" x14ac:dyDescent="0.25">
      <c r="A279" s="130" t="s">
        <v>36</v>
      </c>
      <c r="B279" s="132" t="s">
        <v>0</v>
      </c>
      <c r="C279" s="132" t="s">
        <v>1</v>
      </c>
      <c r="D279" s="134" t="s">
        <v>2</v>
      </c>
      <c r="E279" s="134"/>
      <c r="F279" s="134"/>
      <c r="G279" s="166" t="s">
        <v>11</v>
      </c>
    </row>
    <row r="280" spans="1:17" ht="37.5" customHeight="1" x14ac:dyDescent="0.25">
      <c r="A280" s="131"/>
      <c r="B280" s="133"/>
      <c r="C280" s="133"/>
      <c r="D280" s="87" t="s">
        <v>87</v>
      </c>
      <c r="E280" s="87" t="s">
        <v>88</v>
      </c>
      <c r="F280" s="87" t="s">
        <v>89</v>
      </c>
      <c r="G280" s="167"/>
    </row>
    <row r="281" spans="1:17" ht="21" customHeight="1" x14ac:dyDescent="0.25">
      <c r="A281" s="149" t="s">
        <v>3</v>
      </c>
      <c r="B281" s="150"/>
      <c r="C281" s="150"/>
      <c r="D281" s="150"/>
      <c r="E281" s="150"/>
      <c r="F281" s="150"/>
      <c r="G281" s="151"/>
      <c r="J281" s="2"/>
      <c r="K281" s="67"/>
      <c r="L281" s="58"/>
      <c r="M281" s="9"/>
      <c r="N281" s="9"/>
      <c r="O281" s="9"/>
    </row>
    <row r="282" spans="1:17" ht="35.25" customHeight="1" x14ac:dyDescent="0.25">
      <c r="A282" s="2" t="s">
        <v>153</v>
      </c>
      <c r="B282" s="6" t="s">
        <v>8</v>
      </c>
      <c r="C282" s="58" t="s">
        <v>118</v>
      </c>
      <c r="D282" s="9">
        <v>0.35</v>
      </c>
      <c r="E282" s="9">
        <v>0.05</v>
      </c>
      <c r="F282" s="9">
        <v>0.95</v>
      </c>
      <c r="G282" s="25">
        <f t="shared" ref="G282:G287" si="34">F282*4+E282*9+D282*4</f>
        <v>5.65</v>
      </c>
    </row>
    <row r="283" spans="1:17" ht="31.5" customHeight="1" x14ac:dyDescent="0.25">
      <c r="A283" s="14" t="s">
        <v>147</v>
      </c>
      <c r="B283" s="6" t="s">
        <v>273</v>
      </c>
      <c r="C283" s="4" t="s">
        <v>100</v>
      </c>
      <c r="D283" s="93">
        <v>21.05</v>
      </c>
      <c r="E283" s="93">
        <v>16</v>
      </c>
      <c r="F283" s="93">
        <v>36</v>
      </c>
      <c r="G283" s="25">
        <f t="shared" si="34"/>
        <v>372.2</v>
      </c>
      <c r="J283" s="14"/>
      <c r="K283" s="3"/>
      <c r="L283" s="4"/>
      <c r="M283" s="93"/>
      <c r="N283" s="99"/>
      <c r="O283" s="93"/>
    </row>
    <row r="284" spans="1:17" ht="25.5" customHeight="1" x14ac:dyDescent="0.25">
      <c r="A284" s="2" t="s">
        <v>179</v>
      </c>
      <c r="B284" s="6" t="s">
        <v>135</v>
      </c>
      <c r="C284" s="4" t="s">
        <v>100</v>
      </c>
      <c r="D284" s="9">
        <v>0.3</v>
      </c>
      <c r="E284" s="9">
        <v>0</v>
      </c>
      <c r="F284" s="9">
        <v>6.7</v>
      </c>
      <c r="G284" s="25">
        <f t="shared" si="34"/>
        <v>28</v>
      </c>
      <c r="J284" s="2"/>
      <c r="K284" s="6"/>
      <c r="L284" s="4"/>
      <c r="M284" s="9"/>
      <c r="N284" s="9"/>
      <c r="O284" s="9"/>
    </row>
    <row r="285" spans="1:17" ht="19.5" customHeight="1" x14ac:dyDescent="0.25">
      <c r="A285" s="2" t="s">
        <v>48</v>
      </c>
      <c r="B285" s="6" t="s">
        <v>25</v>
      </c>
      <c r="C285" s="58" t="s">
        <v>118</v>
      </c>
      <c r="D285" s="9">
        <v>3.8</v>
      </c>
      <c r="E285" s="9">
        <v>0.4</v>
      </c>
      <c r="F285" s="9">
        <v>24.6</v>
      </c>
      <c r="G285" s="25">
        <f t="shared" si="34"/>
        <v>117.2</v>
      </c>
    </row>
    <row r="286" spans="1:17" ht="21" customHeight="1" x14ac:dyDescent="0.25">
      <c r="A286" s="2" t="s">
        <v>48</v>
      </c>
      <c r="B286" s="6" t="s">
        <v>23</v>
      </c>
      <c r="C286" s="58" t="s">
        <v>118</v>
      </c>
      <c r="D286" s="24">
        <v>0.3</v>
      </c>
      <c r="E286" s="24">
        <v>0.6</v>
      </c>
      <c r="F286" s="24">
        <v>16.7</v>
      </c>
      <c r="G286" s="25">
        <f t="shared" si="34"/>
        <v>73.400000000000006</v>
      </c>
    </row>
    <row r="287" spans="1:17" ht="21" customHeight="1" x14ac:dyDescent="0.25">
      <c r="A287" s="140" t="s">
        <v>6</v>
      </c>
      <c r="B287" s="141"/>
      <c r="C287" s="50">
        <v>550</v>
      </c>
      <c r="D287" s="47">
        <f>D286+D285+D284+D283+D282</f>
        <v>25.8</v>
      </c>
      <c r="E287" s="47">
        <f>E286+E285+E284+E283+E282</f>
        <v>17.05</v>
      </c>
      <c r="F287" s="47">
        <f>F286+F285+F284+F283+F282</f>
        <v>84.95</v>
      </c>
      <c r="G287" s="60">
        <f t="shared" si="34"/>
        <v>596.45000000000005</v>
      </c>
    </row>
    <row r="288" spans="1:17" ht="23.25" customHeight="1" x14ac:dyDescent="0.25">
      <c r="A288" s="149" t="s">
        <v>37</v>
      </c>
      <c r="B288" s="150"/>
      <c r="C288" s="150"/>
      <c r="D288" s="150"/>
      <c r="E288" s="150"/>
      <c r="F288" s="150"/>
      <c r="G288" s="151"/>
    </row>
    <row r="289" spans="1:15" ht="33" customHeight="1" x14ac:dyDescent="0.25">
      <c r="A289" s="32" t="s">
        <v>246</v>
      </c>
      <c r="B289" s="103" t="s">
        <v>95</v>
      </c>
      <c r="C289" s="32" t="s">
        <v>101</v>
      </c>
      <c r="D289" s="9">
        <v>1.1000000000000001</v>
      </c>
      <c r="E289" s="9">
        <v>0.2</v>
      </c>
      <c r="F289" s="9">
        <v>3.8</v>
      </c>
      <c r="G289" s="32">
        <f>F289*4+E289*9+D289*4</f>
        <v>21.4</v>
      </c>
    </row>
    <row r="290" spans="1:15" ht="32.25" customHeight="1" x14ac:dyDescent="0.25">
      <c r="A290" s="2" t="s">
        <v>250</v>
      </c>
      <c r="B290" s="6" t="s">
        <v>137</v>
      </c>
      <c r="C290" s="4" t="s">
        <v>99</v>
      </c>
      <c r="D290" s="93">
        <v>15</v>
      </c>
      <c r="E290" s="93">
        <v>7</v>
      </c>
      <c r="F290" s="93">
        <v>50.5</v>
      </c>
      <c r="G290" s="25">
        <f t="shared" ref="G290:G294" si="35">F290*4+E290*9+D290*4</f>
        <v>325</v>
      </c>
    </row>
    <row r="291" spans="1:15" ht="31.5" customHeight="1" x14ac:dyDescent="0.25">
      <c r="A291" s="2" t="s">
        <v>222</v>
      </c>
      <c r="B291" s="11" t="s">
        <v>9</v>
      </c>
      <c r="C291" s="4" t="s">
        <v>100</v>
      </c>
      <c r="D291" s="9">
        <v>0</v>
      </c>
      <c r="E291" s="9">
        <v>0</v>
      </c>
      <c r="F291" s="9">
        <v>18.600000000000001</v>
      </c>
      <c r="G291" s="25">
        <f t="shared" si="35"/>
        <v>74.400000000000006</v>
      </c>
    </row>
    <row r="292" spans="1:15" ht="18.75" customHeight="1" x14ac:dyDescent="0.25">
      <c r="A292" s="2" t="s">
        <v>48</v>
      </c>
      <c r="B292" s="6" t="s">
        <v>25</v>
      </c>
      <c r="C292" s="58" t="s">
        <v>118</v>
      </c>
      <c r="D292" s="93">
        <v>3.8</v>
      </c>
      <c r="E292" s="93">
        <v>0.4</v>
      </c>
      <c r="F292" s="93">
        <v>24.6</v>
      </c>
      <c r="G292" s="63">
        <f t="shared" si="35"/>
        <v>117.2</v>
      </c>
    </row>
    <row r="293" spans="1:15" ht="21" customHeight="1" x14ac:dyDescent="0.25">
      <c r="A293" s="13" t="s">
        <v>48</v>
      </c>
      <c r="B293" s="7" t="s">
        <v>23</v>
      </c>
      <c r="C293" s="31" t="s">
        <v>118</v>
      </c>
      <c r="D293" s="24">
        <v>0.3</v>
      </c>
      <c r="E293" s="24">
        <v>0.6</v>
      </c>
      <c r="F293" s="24">
        <v>16.7</v>
      </c>
      <c r="G293" s="61">
        <f t="shared" si="35"/>
        <v>73.400000000000006</v>
      </c>
    </row>
    <row r="294" spans="1:15" ht="23.25" customHeight="1" x14ac:dyDescent="0.25">
      <c r="A294" s="18" t="s">
        <v>48</v>
      </c>
      <c r="B294" s="19" t="s">
        <v>107</v>
      </c>
      <c r="C294" s="58" t="s">
        <v>100</v>
      </c>
      <c r="D294" s="93">
        <v>3</v>
      </c>
      <c r="E294" s="93">
        <v>1</v>
      </c>
      <c r="F294" s="93">
        <v>31.98</v>
      </c>
      <c r="G294" s="63">
        <f t="shared" si="35"/>
        <v>148.92000000000002</v>
      </c>
    </row>
    <row r="295" spans="1:15" ht="15.75" x14ac:dyDescent="0.25">
      <c r="A295" s="157" t="s">
        <v>38</v>
      </c>
      <c r="B295" s="158"/>
      <c r="C295" s="48">
        <v>850</v>
      </c>
      <c r="D295" s="49">
        <f>D294+D293+D292+D291+D290+D289</f>
        <v>23.200000000000003</v>
      </c>
      <c r="E295" s="49">
        <f>E294+E293+E292+E291+E290+E289</f>
        <v>9.1999999999999993</v>
      </c>
      <c r="F295" s="49">
        <f>F294+F293+F292+F291+F290+F289</f>
        <v>146.18</v>
      </c>
      <c r="G295" s="64">
        <f t="shared" ref="G295" si="36">F295*4+E295*9+D295*4</f>
        <v>760.31999999999994</v>
      </c>
    </row>
    <row r="296" spans="1:15" ht="15.75" x14ac:dyDescent="0.25">
      <c r="A296" s="185" t="s">
        <v>58</v>
      </c>
      <c r="B296" s="186"/>
      <c r="C296" s="186"/>
      <c r="D296" s="186"/>
      <c r="E296" s="186"/>
      <c r="F296" s="186"/>
      <c r="G296" s="187"/>
      <c r="H296" s="88"/>
    </row>
    <row r="297" spans="1:15" ht="31.5" customHeight="1" x14ac:dyDescent="0.25">
      <c r="A297" s="2" t="s">
        <v>139</v>
      </c>
      <c r="B297" s="6" t="s">
        <v>131</v>
      </c>
      <c r="C297" s="4" t="s">
        <v>272</v>
      </c>
      <c r="D297" s="93">
        <v>19.03</v>
      </c>
      <c r="E297" s="93">
        <v>8.4</v>
      </c>
      <c r="F297" s="93">
        <v>35.44</v>
      </c>
      <c r="G297" s="25">
        <f>F297*4+E297*9+D297*4</f>
        <v>293.48</v>
      </c>
      <c r="H297" s="57"/>
    </row>
    <row r="298" spans="1:15" ht="19.5" customHeight="1" x14ac:dyDescent="0.25">
      <c r="A298" s="2" t="s">
        <v>231</v>
      </c>
      <c r="B298" s="6" t="s">
        <v>47</v>
      </c>
      <c r="C298" s="58" t="s">
        <v>100</v>
      </c>
      <c r="D298" s="9">
        <v>0.4</v>
      </c>
      <c r="E298" s="9">
        <v>0.1</v>
      </c>
      <c r="F298" s="9">
        <v>0.08</v>
      </c>
      <c r="G298" s="25">
        <f>F298*4+E298*9+D298*4</f>
        <v>2.8200000000000003</v>
      </c>
      <c r="H298" s="57"/>
      <c r="J298" s="2"/>
      <c r="K298" s="67"/>
      <c r="L298" s="58"/>
      <c r="M298" s="9"/>
      <c r="N298" s="9"/>
      <c r="O298" s="9"/>
    </row>
    <row r="299" spans="1:15" ht="22.5" customHeight="1" x14ac:dyDescent="0.25">
      <c r="A299" s="2" t="s">
        <v>48</v>
      </c>
      <c r="B299" s="6" t="s">
        <v>23</v>
      </c>
      <c r="C299" s="58" t="s">
        <v>98</v>
      </c>
      <c r="D299" s="9">
        <v>0.18</v>
      </c>
      <c r="E299" s="9">
        <v>0.36</v>
      </c>
      <c r="F299" s="9">
        <v>10.02</v>
      </c>
      <c r="G299" s="25">
        <f>F299*4+E299*9+D299*4</f>
        <v>44.04</v>
      </c>
      <c r="H299" s="5"/>
    </row>
    <row r="300" spans="1:15" ht="22.5" customHeight="1" x14ac:dyDescent="0.25">
      <c r="A300" s="140" t="s">
        <v>59</v>
      </c>
      <c r="B300" s="141"/>
      <c r="C300" s="96">
        <v>380</v>
      </c>
      <c r="D300" s="47">
        <f>D299+D298+D297</f>
        <v>19.61</v>
      </c>
      <c r="E300" s="47">
        <f>E299+E298+E297</f>
        <v>8.86</v>
      </c>
      <c r="F300" s="47">
        <f>F299+F298+F297</f>
        <v>45.54</v>
      </c>
      <c r="G300" s="60">
        <f>F300*4+E300*9+D300*4</f>
        <v>340.34</v>
      </c>
      <c r="H300" s="10"/>
    </row>
    <row r="301" spans="1:15" ht="21" customHeight="1" thickBot="1" x14ac:dyDescent="0.3">
      <c r="A301" s="183" t="s">
        <v>7</v>
      </c>
      <c r="B301" s="184"/>
      <c r="C301" s="53">
        <f>C300+C295+C287</f>
        <v>1780</v>
      </c>
      <c r="D301" s="54">
        <f>D300+D295+D287</f>
        <v>68.61</v>
      </c>
      <c r="E301" s="54">
        <f>E300+E295+E287</f>
        <v>35.11</v>
      </c>
      <c r="F301" s="54">
        <f>F300+F295+F287</f>
        <v>276.67</v>
      </c>
      <c r="G301" s="65">
        <f>F301*4+E301*9+D301*4</f>
        <v>1697.1100000000001</v>
      </c>
    </row>
    <row r="302" spans="1:15" ht="15.75" customHeight="1" x14ac:dyDescent="0.25">
      <c r="A302" s="201" t="s">
        <v>77</v>
      </c>
      <c r="B302" s="201"/>
      <c r="C302" s="201"/>
      <c r="D302" s="201"/>
      <c r="E302" s="201"/>
      <c r="F302" s="201"/>
      <c r="G302" s="201"/>
    </row>
    <row r="303" spans="1:15" ht="25.5" customHeight="1" x14ac:dyDescent="0.25">
      <c r="A303" s="201"/>
      <c r="B303" s="201"/>
      <c r="C303" s="201"/>
      <c r="D303" s="201"/>
      <c r="E303" s="201"/>
      <c r="F303" s="201"/>
      <c r="G303" s="201"/>
    </row>
    <row r="304" spans="1:15" ht="15.75" thickBot="1" x14ac:dyDescent="0.3">
      <c r="A304" s="69"/>
      <c r="B304" s="69"/>
      <c r="C304" s="70"/>
      <c r="D304" s="70"/>
      <c r="E304" s="70"/>
      <c r="F304" s="70"/>
      <c r="G304" s="70"/>
    </row>
    <row r="305" spans="1:8" x14ac:dyDescent="0.25">
      <c r="A305" s="192" t="s">
        <v>80</v>
      </c>
      <c r="B305" s="193"/>
      <c r="C305" s="71" t="s">
        <v>29</v>
      </c>
      <c r="D305" s="110" t="s">
        <v>191</v>
      </c>
      <c r="E305" s="110" t="s">
        <v>192</v>
      </c>
      <c r="F305" s="110" t="s">
        <v>193</v>
      </c>
      <c r="G305" s="111" t="s">
        <v>194</v>
      </c>
    </row>
    <row r="306" spans="1:8" ht="15.75" thickBot="1" x14ac:dyDescent="0.3">
      <c r="A306" s="194"/>
      <c r="B306" s="195"/>
      <c r="C306" s="72" t="s">
        <v>30</v>
      </c>
      <c r="D306" s="97">
        <f>(D287+D262+D238+D214+D189+D165+D141+D117+D92+D68+D44+D18)/12</f>
        <v>18.892500000000002</v>
      </c>
      <c r="E306" s="97">
        <f>(E287+E262+E238+E214+E189+E165+E141+E117+E92+E68+E44+E18)/12</f>
        <v>19.219166666666666</v>
      </c>
      <c r="F306" s="97">
        <f>(F287+F262+F238+F214+F44+F165+F141+F117+F92+F68+F189+F18)/12</f>
        <v>85.032499999999985</v>
      </c>
      <c r="G306" s="74">
        <f>F306*4+E306*9+D306*4</f>
        <v>588.67250000000001</v>
      </c>
    </row>
    <row r="307" spans="1:8" x14ac:dyDescent="0.25">
      <c r="A307" s="188" t="s">
        <v>78</v>
      </c>
      <c r="B307" s="189"/>
      <c r="C307" s="72" t="s">
        <v>44</v>
      </c>
      <c r="D307" s="110" t="s">
        <v>195</v>
      </c>
      <c r="E307" s="112" t="s">
        <v>196</v>
      </c>
      <c r="F307" s="112" t="s">
        <v>197</v>
      </c>
      <c r="G307" s="113" t="s">
        <v>198</v>
      </c>
    </row>
    <row r="308" spans="1:8" ht="15.75" thickBot="1" x14ac:dyDescent="0.3">
      <c r="A308" s="190"/>
      <c r="B308" s="191"/>
      <c r="C308" s="75" t="s">
        <v>45</v>
      </c>
      <c r="D308" s="97">
        <f>(D295+D271+D247+D222+D198+D174+D149+D125+D101+D77+D53+D27)/12</f>
        <v>28.202666666666662</v>
      </c>
      <c r="E308" s="97">
        <f>(E295+E271+E247+E222+E198+E174+E149+E125+E101+E77+E53+E27)/12</f>
        <v>28.797499999999999</v>
      </c>
      <c r="F308" s="97">
        <f>(F295+F271+F247+F222+F198+F174+F149+F125+F101+F77+F53+F27)/12</f>
        <v>126.01583333333333</v>
      </c>
      <c r="G308" s="76">
        <f>F308*4+E308*9+D308*4</f>
        <v>876.05149999999992</v>
      </c>
    </row>
    <row r="309" spans="1:8" x14ac:dyDescent="0.25">
      <c r="A309" s="188" t="s">
        <v>79</v>
      </c>
      <c r="B309" s="189"/>
      <c r="C309" s="72" t="s">
        <v>44</v>
      </c>
      <c r="D309" s="97" t="s">
        <v>199</v>
      </c>
      <c r="E309" s="97" t="s">
        <v>200</v>
      </c>
      <c r="F309" s="97" t="s">
        <v>201</v>
      </c>
      <c r="G309" s="114" t="s">
        <v>202</v>
      </c>
    </row>
    <row r="310" spans="1:8" ht="15.75" thickBot="1" x14ac:dyDescent="0.3">
      <c r="A310" s="190"/>
      <c r="B310" s="191"/>
      <c r="C310" s="75" t="s">
        <v>45</v>
      </c>
      <c r="D310" s="97">
        <f>(D300+D276+D252+D227+D203+D179+D154+D130+D106+D82+D58+D33)/12</f>
        <v>11.967499999999999</v>
      </c>
      <c r="E310" s="73">
        <f>(E300+E276+E252+E227+E203+E179+E154+E130+E106+E82+E58+E33)/12</f>
        <v>12.1875</v>
      </c>
      <c r="F310" s="97">
        <f>(F300+F276+F252+F227+F203+F179+F154+F130+F106+F82+F58+F33)/12</f>
        <v>57.286666666666683</v>
      </c>
      <c r="G310" s="76">
        <f>F310*4+E310*9+D310*4</f>
        <v>386.70416666666677</v>
      </c>
    </row>
    <row r="311" spans="1:8" x14ac:dyDescent="0.25">
      <c r="A311" s="188" t="s">
        <v>81</v>
      </c>
      <c r="B311" s="189"/>
      <c r="C311" s="72" t="s">
        <v>44</v>
      </c>
      <c r="D311" s="112" t="s">
        <v>187</v>
      </c>
      <c r="E311" s="112" t="s">
        <v>188</v>
      </c>
      <c r="F311" s="112" t="s">
        <v>189</v>
      </c>
      <c r="G311" s="113" t="s">
        <v>190</v>
      </c>
    </row>
    <row r="312" spans="1:8" ht="15.75" thickBot="1" x14ac:dyDescent="0.3">
      <c r="A312" s="190"/>
      <c r="B312" s="191"/>
      <c r="C312" s="75" t="s">
        <v>45</v>
      </c>
      <c r="D312" s="77">
        <f>D310+D308+D306</f>
        <v>59.062666666666658</v>
      </c>
      <c r="E312" s="77">
        <f>E310+E308+E306</f>
        <v>60.204166666666666</v>
      </c>
      <c r="F312" s="77">
        <f>F310+F308+F306</f>
        <v>268.33499999999998</v>
      </c>
      <c r="G312" s="78">
        <f>F312*4+E312*9+D312*4</f>
        <v>1851.4281666666664</v>
      </c>
    </row>
    <row r="313" spans="1:8" ht="15.75" x14ac:dyDescent="0.25">
      <c r="A313" s="29"/>
      <c r="B313" s="29"/>
      <c r="C313" s="30"/>
      <c r="D313" s="66"/>
      <c r="E313" s="66"/>
      <c r="F313" s="66"/>
      <c r="G313" s="66"/>
    </row>
    <row r="314" spans="1:8" ht="15.75" x14ac:dyDescent="0.25">
      <c r="A314" s="12"/>
      <c r="B314" s="1"/>
      <c r="C314" s="10"/>
      <c r="D314" s="10"/>
      <c r="E314" s="10"/>
      <c r="F314" s="1"/>
      <c r="G314" s="1"/>
    </row>
    <row r="315" spans="1:8" ht="34.5" customHeight="1" x14ac:dyDescent="0.25">
      <c r="A315" s="21"/>
      <c r="B315" s="208" t="s">
        <v>77</v>
      </c>
      <c r="C315" s="208"/>
      <c r="D315" s="208"/>
      <c r="E315" s="208"/>
      <c r="F315" s="208"/>
      <c r="G315" s="15"/>
      <c r="H315" s="15"/>
    </row>
    <row r="316" spans="1:8" ht="64.5" customHeight="1" x14ac:dyDescent="0.25">
      <c r="A316" s="21"/>
      <c r="B316" s="44" t="s">
        <v>84</v>
      </c>
      <c r="C316" s="209" t="s">
        <v>57</v>
      </c>
      <c r="D316" s="209"/>
      <c r="E316" s="210" t="s">
        <v>83</v>
      </c>
      <c r="F316" s="211"/>
      <c r="G316" s="22"/>
    </row>
    <row r="317" spans="1:8" ht="34.5" customHeight="1" x14ac:dyDescent="0.25">
      <c r="A317" s="21"/>
      <c r="B317" s="217" t="s">
        <v>85</v>
      </c>
      <c r="C317" s="212" t="s">
        <v>3</v>
      </c>
      <c r="D317" s="212"/>
      <c r="E317" s="213">
        <f>(G306*100)/2720</f>
        <v>21.64237132352941</v>
      </c>
      <c r="F317" s="213"/>
      <c r="G317" s="21"/>
    </row>
    <row r="318" spans="1:8" ht="28.5" customHeight="1" x14ac:dyDescent="0.25">
      <c r="A318" s="21"/>
      <c r="B318" s="218"/>
      <c r="C318" s="212" t="s">
        <v>37</v>
      </c>
      <c r="D318" s="212"/>
      <c r="E318" s="213">
        <f>(G308*100)/2720</f>
        <v>32.207775735294113</v>
      </c>
      <c r="F318" s="213"/>
      <c r="G318" s="28"/>
    </row>
    <row r="319" spans="1:8" ht="28.5" customHeight="1" x14ac:dyDescent="0.25">
      <c r="A319" s="21"/>
      <c r="B319" s="219"/>
      <c r="C319" s="212" t="s">
        <v>58</v>
      </c>
      <c r="D319" s="212"/>
      <c r="E319" s="213">
        <f>(G310*100)/2720</f>
        <v>14.217064950980397</v>
      </c>
      <c r="F319" s="213"/>
      <c r="G319" s="23"/>
    </row>
    <row r="320" spans="1:8" ht="21.75" customHeight="1" x14ac:dyDescent="0.25">
      <c r="A320" s="21"/>
      <c r="B320" s="220" t="s">
        <v>86</v>
      </c>
      <c r="C320" s="221"/>
      <c r="D320" s="222"/>
      <c r="E320" s="215">
        <f>E319+E318+E317</f>
        <v>68.06721200980391</v>
      </c>
      <c r="F320" s="216"/>
      <c r="G320" s="45"/>
    </row>
    <row r="321" spans="1:8" ht="21.75" customHeight="1" x14ac:dyDescent="0.25">
      <c r="A321" s="21"/>
      <c r="B321" s="81"/>
      <c r="C321" s="81"/>
      <c r="D321" s="81"/>
      <c r="E321" s="27"/>
      <c r="F321" s="15"/>
      <c r="G321" s="45"/>
    </row>
    <row r="322" spans="1:8" ht="21.75" customHeight="1" x14ac:dyDescent="0.25">
      <c r="A322" s="21"/>
      <c r="B322" s="81"/>
      <c r="C322" s="81"/>
      <c r="D322" s="81"/>
      <c r="E322" s="27"/>
      <c r="F322" s="15"/>
      <c r="G322" s="45"/>
    </row>
    <row r="323" spans="1:8" ht="21.75" customHeight="1" x14ac:dyDescent="0.25">
      <c r="A323" s="21"/>
      <c r="B323" s="81"/>
      <c r="C323" s="81"/>
      <c r="D323" s="81"/>
      <c r="E323" s="27"/>
      <c r="F323" s="15"/>
      <c r="G323" s="45"/>
    </row>
    <row r="324" spans="1:8" ht="21.75" customHeight="1" x14ac:dyDescent="0.25">
      <c r="A324" s="21"/>
      <c r="B324" s="81"/>
      <c r="C324" s="81"/>
      <c r="D324" s="81"/>
      <c r="E324" s="27"/>
      <c r="F324" s="15"/>
      <c r="G324" s="45"/>
    </row>
    <row r="325" spans="1:8" ht="72" customHeight="1" x14ac:dyDescent="0.3">
      <c r="A325" s="214" t="s">
        <v>50</v>
      </c>
      <c r="B325" s="214"/>
      <c r="C325" s="214"/>
      <c r="D325" s="214"/>
      <c r="E325" s="214"/>
      <c r="F325" s="214"/>
      <c r="G325" s="214"/>
    </row>
    <row r="326" spans="1:8" ht="45.75" customHeight="1" x14ac:dyDescent="0.3">
      <c r="A326" s="204" t="s">
        <v>51</v>
      </c>
      <c r="B326" s="204"/>
      <c r="C326" s="204"/>
      <c r="D326" s="204"/>
      <c r="E326" s="204"/>
      <c r="F326" s="204"/>
      <c r="G326" s="204"/>
      <c r="H326" s="79"/>
    </row>
    <row r="327" spans="1:8" ht="45" customHeight="1" x14ac:dyDescent="0.3">
      <c r="A327" s="205" t="s">
        <v>52</v>
      </c>
      <c r="B327" s="205"/>
      <c r="C327" s="205"/>
      <c r="D327" s="205"/>
      <c r="E327" s="205"/>
      <c r="F327" s="205"/>
      <c r="G327" s="205"/>
      <c r="H327" s="79"/>
    </row>
    <row r="328" spans="1:8" ht="42" customHeight="1" x14ac:dyDescent="0.3">
      <c r="A328" s="205" t="s">
        <v>53</v>
      </c>
      <c r="B328" s="205"/>
      <c r="C328" s="205"/>
      <c r="D328" s="205"/>
      <c r="E328" s="205"/>
      <c r="F328" s="205"/>
      <c r="G328" s="205"/>
      <c r="H328" s="79"/>
    </row>
    <row r="329" spans="1:8" ht="44.25" customHeight="1" x14ac:dyDescent="0.3">
      <c r="A329" s="205" t="s">
        <v>91</v>
      </c>
      <c r="B329" s="205"/>
      <c r="C329" s="205"/>
      <c r="D329" s="205"/>
      <c r="E329" s="205"/>
      <c r="F329" s="205"/>
      <c r="G329" s="205"/>
      <c r="H329" s="79"/>
    </row>
    <row r="330" spans="1:8" ht="37.5" customHeight="1" x14ac:dyDescent="0.3">
      <c r="A330" s="206" t="s">
        <v>54</v>
      </c>
      <c r="B330" s="206"/>
      <c r="C330" s="206"/>
      <c r="D330" s="206"/>
      <c r="E330" s="206"/>
      <c r="F330" s="206"/>
      <c r="G330" s="206"/>
      <c r="H330" s="79"/>
    </row>
    <row r="331" spans="1:8" ht="38.25" customHeight="1" x14ac:dyDescent="0.3">
      <c r="A331" s="207" t="s">
        <v>55</v>
      </c>
      <c r="B331" s="207"/>
      <c r="C331" s="207"/>
      <c r="D331" s="207"/>
      <c r="E331" s="207"/>
      <c r="F331" s="207"/>
      <c r="G331" s="207"/>
      <c r="H331" s="79"/>
    </row>
    <row r="332" spans="1:8" ht="40.5" customHeight="1" x14ac:dyDescent="0.3">
      <c r="A332" s="204" t="s">
        <v>56</v>
      </c>
      <c r="B332" s="204"/>
      <c r="C332" s="204"/>
      <c r="D332" s="204"/>
      <c r="E332" s="204"/>
      <c r="F332" s="204"/>
      <c r="G332" s="204"/>
      <c r="H332" s="79"/>
    </row>
    <row r="333" spans="1:8" ht="43.5" customHeight="1" x14ac:dyDescent="0.25">
      <c r="A333" s="205" t="s">
        <v>82</v>
      </c>
      <c r="B333" s="205"/>
      <c r="C333" s="205"/>
      <c r="D333" s="205"/>
      <c r="E333" s="205"/>
      <c r="F333" s="205"/>
      <c r="G333" s="205"/>
      <c r="H333" s="80"/>
    </row>
    <row r="334" spans="1:8" ht="18.75" x14ac:dyDescent="0.3">
      <c r="A334" s="20"/>
      <c r="B334" s="20"/>
      <c r="C334" s="20"/>
      <c r="D334" s="20"/>
      <c r="E334" s="20"/>
      <c r="F334" s="20"/>
      <c r="G334" s="20"/>
    </row>
    <row r="335" spans="1:8" ht="18.75" x14ac:dyDescent="0.3">
      <c r="A335" s="20"/>
      <c r="B335" s="20"/>
      <c r="C335" s="20"/>
      <c r="D335" s="20"/>
      <c r="E335" s="20"/>
      <c r="F335" s="20"/>
      <c r="G335" s="20"/>
    </row>
    <row r="336" spans="1:8" ht="18.75" x14ac:dyDescent="0.3">
      <c r="A336" s="20"/>
      <c r="B336" s="20"/>
      <c r="C336" s="20"/>
      <c r="D336" s="20"/>
      <c r="E336" s="20"/>
      <c r="F336" s="20"/>
      <c r="G336" s="20"/>
    </row>
    <row r="337" spans="1:7" ht="18.75" x14ac:dyDescent="0.3">
      <c r="A337" s="20"/>
      <c r="B337" s="20"/>
      <c r="C337" s="20"/>
      <c r="D337" s="20"/>
      <c r="E337" s="20"/>
      <c r="F337" s="20"/>
      <c r="G337" s="20"/>
    </row>
    <row r="338" spans="1:7" ht="18.75" x14ac:dyDescent="0.3">
      <c r="A338" s="20"/>
      <c r="B338" s="20"/>
      <c r="C338" s="20"/>
      <c r="D338" s="20"/>
      <c r="E338" s="20"/>
      <c r="F338" s="20"/>
      <c r="G338" s="20"/>
    </row>
    <row r="339" spans="1:7" ht="18.75" x14ac:dyDescent="0.3">
      <c r="A339" s="20"/>
      <c r="B339" s="20"/>
      <c r="C339" s="20"/>
      <c r="D339" s="20"/>
      <c r="E339" s="20"/>
      <c r="F339" s="20"/>
      <c r="G339" s="20"/>
    </row>
    <row r="340" spans="1:7" ht="18.75" x14ac:dyDescent="0.3">
      <c r="A340" s="20"/>
      <c r="B340" s="20"/>
      <c r="C340" s="20"/>
      <c r="D340" s="20"/>
      <c r="E340" s="20"/>
      <c r="F340" s="20"/>
      <c r="G340" s="20"/>
    </row>
    <row r="341" spans="1:7" ht="18.75" x14ac:dyDescent="0.3">
      <c r="A341" s="20"/>
      <c r="B341" s="20"/>
      <c r="C341" s="20"/>
      <c r="D341" s="20"/>
      <c r="E341" s="20"/>
      <c r="F341" s="20"/>
      <c r="G341" s="20"/>
    </row>
    <row r="342" spans="1:7" ht="18.75" x14ac:dyDescent="0.3">
      <c r="A342" s="20"/>
      <c r="B342" s="20"/>
      <c r="C342" s="20"/>
      <c r="D342" s="20"/>
      <c r="E342" s="20"/>
      <c r="F342" s="20"/>
      <c r="G342" s="20"/>
    </row>
    <row r="343" spans="1:7" ht="18.75" x14ac:dyDescent="0.3">
      <c r="A343" s="20"/>
      <c r="B343" s="20"/>
      <c r="C343" s="20"/>
      <c r="D343" s="20"/>
      <c r="E343" s="20"/>
      <c r="F343" s="20"/>
      <c r="G343" s="20"/>
    </row>
    <row r="344" spans="1:7" ht="18.75" x14ac:dyDescent="0.3">
      <c r="A344" s="20"/>
      <c r="B344" s="20"/>
      <c r="C344" s="20"/>
      <c r="D344" s="20"/>
      <c r="E344" s="20"/>
      <c r="F344" s="20"/>
      <c r="G344" s="20"/>
    </row>
    <row r="345" spans="1:7" ht="18.75" x14ac:dyDescent="0.3">
      <c r="A345" s="20"/>
      <c r="B345" s="20"/>
      <c r="C345" s="20"/>
      <c r="D345" s="20"/>
      <c r="E345" s="20"/>
      <c r="F345" s="20"/>
      <c r="G345" s="20"/>
    </row>
    <row r="346" spans="1:7" ht="18.75" x14ac:dyDescent="0.3">
      <c r="A346" s="20"/>
      <c r="B346" s="20"/>
      <c r="C346" s="20"/>
      <c r="D346" s="20"/>
      <c r="E346" s="20"/>
      <c r="F346" s="20"/>
      <c r="G346" s="20"/>
    </row>
    <row r="347" spans="1:7" ht="18.75" x14ac:dyDescent="0.3">
      <c r="A347" s="20"/>
      <c r="B347" s="20"/>
      <c r="C347" s="20"/>
      <c r="D347" s="20"/>
      <c r="E347" s="20"/>
      <c r="F347" s="20"/>
      <c r="G347" s="20"/>
    </row>
    <row r="348" spans="1:7" ht="18.75" x14ac:dyDescent="0.3">
      <c r="A348" s="20"/>
      <c r="B348" s="20"/>
      <c r="C348" s="20"/>
      <c r="D348" s="20"/>
      <c r="E348" s="20"/>
      <c r="F348" s="20"/>
      <c r="G348" s="20"/>
    </row>
    <row r="349" spans="1:7" ht="18.75" x14ac:dyDescent="0.3">
      <c r="A349" s="20"/>
      <c r="B349" s="20"/>
      <c r="C349" s="20"/>
      <c r="D349" s="20"/>
      <c r="E349" s="20"/>
      <c r="F349" s="20"/>
      <c r="G349" s="20"/>
    </row>
    <row r="350" spans="1:7" ht="18.75" x14ac:dyDescent="0.3">
      <c r="A350" s="20"/>
      <c r="B350" s="20"/>
      <c r="C350" s="20"/>
      <c r="D350" s="20"/>
      <c r="E350" s="20"/>
      <c r="F350" s="20"/>
      <c r="G350" s="20"/>
    </row>
    <row r="351" spans="1:7" ht="18.75" x14ac:dyDescent="0.3">
      <c r="A351" s="20"/>
      <c r="B351" s="20"/>
      <c r="C351" s="20"/>
      <c r="D351" s="20"/>
      <c r="E351" s="20"/>
      <c r="F351" s="20"/>
      <c r="G351" s="20"/>
    </row>
    <row r="352" spans="1:7" ht="18.75" x14ac:dyDescent="0.3">
      <c r="A352" s="20"/>
      <c r="B352" s="20"/>
      <c r="C352" s="20"/>
      <c r="D352" s="20"/>
      <c r="E352" s="20"/>
      <c r="F352" s="20"/>
      <c r="G352" s="20"/>
    </row>
    <row r="353" spans="1:7" ht="18.75" x14ac:dyDescent="0.3">
      <c r="A353" s="20"/>
      <c r="B353" s="20"/>
      <c r="C353" s="20"/>
      <c r="D353" s="20"/>
      <c r="E353" s="20"/>
      <c r="F353" s="20"/>
      <c r="G353" s="20"/>
    </row>
    <row r="354" spans="1:7" ht="18.75" x14ac:dyDescent="0.3">
      <c r="A354" s="20"/>
      <c r="B354" s="20"/>
      <c r="C354" s="20"/>
      <c r="D354" s="20"/>
      <c r="E354" s="20"/>
      <c r="F354" s="20"/>
      <c r="G354" s="20"/>
    </row>
    <row r="355" spans="1:7" ht="18.75" x14ac:dyDescent="0.3">
      <c r="A355" s="20"/>
      <c r="B355" s="20"/>
      <c r="C355" s="20"/>
      <c r="D355" s="20"/>
      <c r="E355" s="20"/>
      <c r="F355" s="20"/>
      <c r="G355" s="20"/>
    </row>
    <row r="356" spans="1:7" ht="18.75" x14ac:dyDescent="0.3">
      <c r="A356" s="20"/>
      <c r="B356" s="20"/>
      <c r="C356" s="20"/>
      <c r="D356" s="20"/>
      <c r="E356" s="20"/>
      <c r="F356" s="20"/>
      <c r="G356" s="20"/>
    </row>
    <row r="357" spans="1:7" ht="18.75" x14ac:dyDescent="0.3">
      <c r="A357" s="20"/>
      <c r="B357" s="20"/>
      <c r="C357" s="20"/>
      <c r="D357" s="20"/>
      <c r="E357" s="20"/>
      <c r="F357" s="20"/>
      <c r="G357" s="20"/>
    </row>
    <row r="358" spans="1:7" ht="18.75" x14ac:dyDescent="0.3">
      <c r="A358" s="20"/>
      <c r="B358" s="20"/>
      <c r="C358" s="20"/>
      <c r="D358" s="20"/>
      <c r="E358" s="20"/>
      <c r="F358" s="20"/>
      <c r="G358" s="20"/>
    </row>
    <row r="359" spans="1:7" ht="18.75" x14ac:dyDescent="0.3">
      <c r="A359" s="20"/>
      <c r="B359" s="20"/>
      <c r="C359" s="20"/>
      <c r="D359" s="20"/>
      <c r="E359" s="20"/>
      <c r="F359" s="20"/>
      <c r="G359" s="20"/>
    </row>
    <row r="360" spans="1:7" ht="18.75" x14ac:dyDescent="0.3">
      <c r="A360" s="20"/>
      <c r="B360" s="20"/>
      <c r="C360" s="20"/>
      <c r="D360" s="20"/>
      <c r="E360" s="20"/>
      <c r="F360" s="20"/>
      <c r="G360" s="20"/>
    </row>
    <row r="361" spans="1:7" ht="18.75" x14ac:dyDescent="0.3">
      <c r="A361" s="20"/>
      <c r="B361" s="20"/>
      <c r="C361" s="20"/>
      <c r="D361" s="20"/>
      <c r="E361" s="20"/>
      <c r="F361" s="20"/>
      <c r="G361" s="20"/>
    </row>
    <row r="362" spans="1:7" ht="18.75" x14ac:dyDescent="0.3">
      <c r="A362" s="20"/>
      <c r="B362" s="20"/>
      <c r="C362" s="20"/>
      <c r="D362" s="20"/>
      <c r="E362" s="20"/>
      <c r="F362" s="20"/>
      <c r="G362" s="20"/>
    </row>
    <row r="363" spans="1:7" ht="18.75" x14ac:dyDescent="0.3">
      <c r="A363" s="20"/>
      <c r="B363" s="20"/>
      <c r="C363" s="20"/>
      <c r="D363" s="20"/>
      <c r="E363" s="20"/>
      <c r="F363" s="20"/>
      <c r="G363" s="20"/>
    </row>
    <row r="364" spans="1:7" ht="18.75" x14ac:dyDescent="0.3">
      <c r="A364" s="20"/>
      <c r="B364" s="20"/>
      <c r="C364" s="20"/>
      <c r="D364" s="20"/>
      <c r="E364" s="20"/>
      <c r="F364" s="20"/>
      <c r="G364" s="20"/>
    </row>
    <row r="365" spans="1:7" ht="18.75" x14ac:dyDescent="0.3">
      <c r="A365" s="20"/>
      <c r="B365" s="20"/>
      <c r="C365" s="20"/>
      <c r="D365" s="20"/>
      <c r="E365" s="20"/>
      <c r="F365" s="20"/>
      <c r="G365" s="20"/>
    </row>
    <row r="366" spans="1:7" ht="18.75" x14ac:dyDescent="0.3">
      <c r="A366" s="20"/>
      <c r="B366" s="20"/>
      <c r="C366" s="20"/>
      <c r="D366" s="20"/>
      <c r="E366" s="20"/>
      <c r="F366" s="20"/>
      <c r="G366" s="20"/>
    </row>
    <row r="367" spans="1:7" ht="18.75" x14ac:dyDescent="0.3">
      <c r="A367" s="20"/>
      <c r="B367" s="20"/>
      <c r="C367" s="20"/>
      <c r="D367" s="20"/>
      <c r="E367" s="20"/>
      <c r="F367" s="20"/>
      <c r="G367" s="20"/>
    </row>
    <row r="368" spans="1:7" ht="18.75" x14ac:dyDescent="0.3">
      <c r="A368" s="20"/>
      <c r="B368" s="20"/>
      <c r="C368" s="20"/>
      <c r="D368" s="20"/>
      <c r="E368" s="20"/>
      <c r="F368" s="20"/>
      <c r="G368" s="20"/>
    </row>
    <row r="369" spans="1:7" ht="18.75" x14ac:dyDescent="0.3">
      <c r="A369" s="20"/>
      <c r="B369" s="20"/>
      <c r="C369" s="20"/>
      <c r="D369" s="20"/>
      <c r="E369" s="20"/>
      <c r="F369" s="20"/>
      <c r="G369" s="20"/>
    </row>
    <row r="370" spans="1:7" ht="18.75" x14ac:dyDescent="0.3">
      <c r="A370" s="20"/>
      <c r="B370" s="20"/>
      <c r="C370" s="20"/>
      <c r="D370" s="20"/>
      <c r="E370" s="20"/>
      <c r="F370" s="20"/>
      <c r="G370" s="20"/>
    </row>
    <row r="371" spans="1:7" ht="18.75" x14ac:dyDescent="0.3">
      <c r="A371" s="20"/>
      <c r="B371" s="20"/>
      <c r="C371" s="20"/>
      <c r="D371" s="20"/>
      <c r="E371" s="20"/>
      <c r="F371" s="20"/>
      <c r="G371" s="20"/>
    </row>
  </sheetData>
  <mergeCells count="195">
    <mergeCell ref="A6:H6"/>
    <mergeCell ref="A7:H7"/>
    <mergeCell ref="A8:G8"/>
    <mergeCell ref="A1:B1"/>
    <mergeCell ref="A2:B2"/>
    <mergeCell ref="A3:B3"/>
    <mergeCell ref="A4:B4"/>
    <mergeCell ref="A5:B5"/>
    <mergeCell ref="A230:A231"/>
    <mergeCell ref="B230:B231"/>
    <mergeCell ref="C230:C231"/>
    <mergeCell ref="D230:F230"/>
    <mergeCell ref="A208:G208"/>
    <mergeCell ref="G61:G62"/>
    <mergeCell ref="A68:B68"/>
    <mergeCell ref="A85:A86"/>
    <mergeCell ref="B85:B86"/>
    <mergeCell ref="C85:C86"/>
    <mergeCell ref="D85:F85"/>
    <mergeCell ref="A63:G63"/>
    <mergeCell ref="A87:G87"/>
    <mergeCell ref="A69:G69"/>
    <mergeCell ref="A77:B77"/>
    <mergeCell ref="A84:B84"/>
    <mergeCell ref="A61:A62"/>
    <mergeCell ref="A9:B9"/>
    <mergeCell ref="A255:A256"/>
    <mergeCell ref="B255:B256"/>
    <mergeCell ref="C255:C256"/>
    <mergeCell ref="A165:B165"/>
    <mergeCell ref="A132:G132"/>
    <mergeCell ref="A118:G118"/>
    <mergeCell ref="A159:G159"/>
    <mergeCell ref="A108:B108"/>
    <mergeCell ref="A166:G166"/>
    <mergeCell ref="A174:B174"/>
    <mergeCell ref="G133:G134"/>
    <mergeCell ref="A141:B141"/>
    <mergeCell ref="A156:B156"/>
    <mergeCell ref="A181:B181"/>
    <mergeCell ref="A157:A158"/>
    <mergeCell ref="A135:G135"/>
    <mergeCell ref="B157:B158"/>
    <mergeCell ref="C157:C158"/>
    <mergeCell ref="D157:F157"/>
    <mergeCell ref="G157:G158"/>
    <mergeCell ref="A142:G142"/>
    <mergeCell ref="A179:B179"/>
    <mergeCell ref="A326:G326"/>
    <mergeCell ref="A327:G327"/>
    <mergeCell ref="A328:G328"/>
    <mergeCell ref="A329:G329"/>
    <mergeCell ref="A330:G330"/>
    <mergeCell ref="A331:G331"/>
    <mergeCell ref="A332:G332"/>
    <mergeCell ref="A333:G333"/>
    <mergeCell ref="B315:F315"/>
    <mergeCell ref="C316:D316"/>
    <mergeCell ref="E316:F316"/>
    <mergeCell ref="C317:D317"/>
    <mergeCell ref="E317:F317"/>
    <mergeCell ref="C318:D318"/>
    <mergeCell ref="E318:F318"/>
    <mergeCell ref="C319:D319"/>
    <mergeCell ref="E319:F319"/>
    <mergeCell ref="A325:G325"/>
    <mergeCell ref="E320:F320"/>
    <mergeCell ref="B317:B319"/>
    <mergeCell ref="B320:D320"/>
    <mergeCell ref="A101:B101"/>
    <mergeCell ref="G85:G86"/>
    <mergeCell ref="C182:C183"/>
    <mergeCell ref="A175:G175"/>
    <mergeCell ref="A149:B149"/>
    <mergeCell ref="G109:G110"/>
    <mergeCell ref="A117:B117"/>
    <mergeCell ref="A133:A134"/>
    <mergeCell ref="B133:B134"/>
    <mergeCell ref="C133:C134"/>
    <mergeCell ref="D133:F133"/>
    <mergeCell ref="A111:G111"/>
    <mergeCell ref="B109:B110"/>
    <mergeCell ref="C109:C110"/>
    <mergeCell ref="D109:F109"/>
    <mergeCell ref="A109:A110"/>
    <mergeCell ref="A92:B92"/>
    <mergeCell ref="A131:B131"/>
    <mergeCell ref="A93:G93"/>
    <mergeCell ref="A39:G39"/>
    <mergeCell ref="A126:G126"/>
    <mergeCell ref="A150:G150"/>
    <mergeCell ref="A276:B276"/>
    <mergeCell ref="A155:B155"/>
    <mergeCell ref="A302:G303"/>
    <mergeCell ref="A281:G281"/>
    <mergeCell ref="A263:G263"/>
    <mergeCell ref="A271:B271"/>
    <mergeCell ref="A253:B253"/>
    <mergeCell ref="G230:G231"/>
    <mergeCell ref="A215:G215"/>
    <mergeCell ref="A222:B222"/>
    <mergeCell ref="A239:G239"/>
    <mergeCell ref="G279:G280"/>
    <mergeCell ref="G255:G256"/>
    <mergeCell ref="A262:B262"/>
    <mergeCell ref="A279:A280"/>
    <mergeCell ref="B279:B280"/>
    <mergeCell ref="C279:C280"/>
    <mergeCell ref="D279:F279"/>
    <mergeCell ref="A278:B278"/>
    <mergeCell ref="B61:B62"/>
    <mergeCell ref="C61:C62"/>
    <mergeCell ref="A44:B44"/>
    <mergeCell ref="A203:B203"/>
    <mergeCell ref="A301:B301"/>
    <mergeCell ref="A296:G296"/>
    <mergeCell ref="A309:B310"/>
    <mergeCell ref="A305:B306"/>
    <mergeCell ref="A307:B308"/>
    <mergeCell ref="A311:B312"/>
    <mergeCell ref="A205:B205"/>
    <mergeCell ref="A257:G257"/>
    <mergeCell ref="D255:F255"/>
    <mergeCell ref="G206:G207"/>
    <mergeCell ref="A214:B214"/>
    <mergeCell ref="A229:B229"/>
    <mergeCell ref="A254:B254"/>
    <mergeCell ref="B206:B207"/>
    <mergeCell ref="A300:B300"/>
    <mergeCell ref="A232:G232"/>
    <mergeCell ref="A125:B125"/>
    <mergeCell ref="A60:B60"/>
    <mergeCell ref="D61:F61"/>
    <mergeCell ref="A198:B198"/>
    <mergeCell ref="A107:B107"/>
    <mergeCell ref="A130:B130"/>
    <mergeCell ref="K276:L276"/>
    <mergeCell ref="A277:B277"/>
    <mergeCell ref="A272:G272"/>
    <mergeCell ref="A180:B180"/>
    <mergeCell ref="A154:B154"/>
    <mergeCell ref="A204:B204"/>
    <mergeCell ref="A199:G199"/>
    <mergeCell ref="A206:A207"/>
    <mergeCell ref="A287:B287"/>
    <mergeCell ref="D182:F182"/>
    <mergeCell ref="G182:G183"/>
    <mergeCell ref="D206:F206"/>
    <mergeCell ref="A184:G184"/>
    <mergeCell ref="C206:C207"/>
    <mergeCell ref="A238:B238"/>
    <mergeCell ref="A182:A183"/>
    <mergeCell ref="B182:B183"/>
    <mergeCell ref="A189:B189"/>
    <mergeCell ref="A223:G223"/>
    <mergeCell ref="A227:B227"/>
    <mergeCell ref="A228:B228"/>
    <mergeCell ref="A248:G248"/>
    <mergeCell ref="A252:B252"/>
    <mergeCell ref="A247:B247"/>
    <mergeCell ref="C1:G1"/>
    <mergeCell ref="C2:G2"/>
    <mergeCell ref="C3:G3"/>
    <mergeCell ref="A12:G12"/>
    <mergeCell ref="A19:G19"/>
    <mergeCell ref="A28:G28"/>
    <mergeCell ref="A34:B34"/>
    <mergeCell ref="A295:B295"/>
    <mergeCell ref="A58:B58"/>
    <mergeCell ref="A54:G54"/>
    <mergeCell ref="A82:B82"/>
    <mergeCell ref="A83:B83"/>
    <mergeCell ref="A78:G78"/>
    <mergeCell ref="A102:G102"/>
    <mergeCell ref="A106:B106"/>
    <mergeCell ref="A288:G288"/>
    <mergeCell ref="A190:G190"/>
    <mergeCell ref="C4:G5"/>
    <mergeCell ref="A33:B33"/>
    <mergeCell ref="A45:G45"/>
    <mergeCell ref="A53:B53"/>
    <mergeCell ref="A59:B59"/>
    <mergeCell ref="G37:G38"/>
    <mergeCell ref="G10:G11"/>
    <mergeCell ref="A37:A38"/>
    <mergeCell ref="B37:B38"/>
    <mergeCell ref="C37:C38"/>
    <mergeCell ref="D37:F37"/>
    <mergeCell ref="A10:A11"/>
    <mergeCell ref="B10:B11"/>
    <mergeCell ref="C10:C11"/>
    <mergeCell ref="D10:F10"/>
    <mergeCell ref="A36:B36"/>
    <mergeCell ref="A27:B27"/>
    <mergeCell ref="A18:B18"/>
  </mergeCells>
  <pageMargins left="0.70866141732283472" right="0.70866141732283472" top="0.74803149606299213" bottom="0.27559055118110237" header="0.31496062992125984" footer="0.31496062992125984"/>
  <pageSetup paperSize="9" scale="75" orientation="portrait" r:id="rId1"/>
  <rowBreaks count="13" manualBreakCount="13">
    <brk id="34" max="16383" man="1"/>
    <brk id="59" max="16383" man="1"/>
    <brk id="83" max="16383" man="1"/>
    <brk id="107" max="16383" man="1"/>
    <brk id="131" max="16383" man="1"/>
    <brk id="155" max="16383" man="1"/>
    <brk id="180" max="16383" man="1"/>
    <brk id="204" max="16383" man="1"/>
    <brk id="228" max="16383" man="1"/>
    <brk id="253" max="16383" man="1"/>
    <brk id="277" max="16383" man="1"/>
    <brk id="301" max="16383" man="1"/>
    <brk id="323" max="6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Normal="100" workbookViewId="0">
      <selection activeCell="J12" sqref="J12"/>
    </sheetView>
  </sheetViews>
  <sheetFormatPr defaultRowHeight="15" x14ac:dyDescent="0.25"/>
  <cols>
    <col min="1" max="1" width="41.140625" customWidth="1"/>
    <col min="2" max="2" width="16.7109375" customWidth="1"/>
    <col min="3" max="3" width="5" customWidth="1"/>
    <col min="4" max="4" width="5.7109375" customWidth="1"/>
    <col min="5" max="7" width="5.5703125" customWidth="1"/>
    <col min="8" max="8" width="5.7109375" customWidth="1"/>
    <col min="9" max="9" width="5.5703125" customWidth="1"/>
    <col min="10" max="10" width="6.140625" customWidth="1"/>
    <col min="11" max="11" width="5.140625" customWidth="1"/>
    <col min="12" max="12" width="5" customWidth="1"/>
    <col min="13" max="13" width="4.7109375" customWidth="1"/>
    <col min="14" max="14" width="4.85546875" customWidth="1"/>
    <col min="24" max="24" width="17.7109375" customWidth="1"/>
    <col min="25" max="25" width="20" customWidth="1"/>
    <col min="26" max="26" width="21.140625" customWidth="1"/>
  </cols>
  <sheetData>
    <row r="1" spans="1:26" ht="18.75" x14ac:dyDescent="0.3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115"/>
      <c r="P1" s="115"/>
      <c r="Q1" s="115"/>
      <c r="R1" s="115"/>
      <c r="S1" s="115"/>
    </row>
    <row r="2" spans="1:26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229"/>
      <c r="N2" s="229"/>
      <c r="O2" s="115"/>
      <c r="P2" s="230"/>
      <c r="Q2" s="230"/>
      <c r="R2" s="230"/>
      <c r="S2" s="115"/>
    </row>
    <row r="3" spans="1:26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  <c r="Q3" s="116"/>
      <c r="R3" s="116"/>
      <c r="S3" s="115"/>
    </row>
    <row r="4" spans="1:26" ht="18.75" x14ac:dyDescent="0.3">
      <c r="A4" s="231" t="s">
        <v>161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115"/>
      <c r="P4" s="116"/>
      <c r="Q4" s="116"/>
      <c r="R4" s="116"/>
      <c r="S4" s="115"/>
    </row>
    <row r="5" spans="1:26" ht="18.75" x14ac:dyDescent="0.25">
      <c r="A5" s="117" t="s">
        <v>63</v>
      </c>
      <c r="B5" s="118" t="s">
        <v>62</v>
      </c>
      <c r="C5" s="118">
        <v>1</v>
      </c>
      <c r="D5" s="118">
        <v>2</v>
      </c>
      <c r="E5" s="118">
        <v>3</v>
      </c>
      <c r="F5" s="118">
        <v>4</v>
      </c>
      <c r="G5" s="118">
        <v>5</v>
      </c>
      <c r="H5" s="118">
        <v>6</v>
      </c>
      <c r="I5" s="118">
        <v>7</v>
      </c>
      <c r="J5" s="118">
        <v>8</v>
      </c>
      <c r="K5" s="118">
        <v>9</v>
      </c>
      <c r="L5" s="118">
        <v>10</v>
      </c>
      <c r="M5" s="118">
        <v>11</v>
      </c>
      <c r="N5" s="118">
        <v>12</v>
      </c>
      <c r="O5" s="115"/>
      <c r="P5" s="116"/>
      <c r="Q5" s="116"/>
      <c r="R5" s="116"/>
      <c r="S5" s="115"/>
    </row>
    <row r="6" spans="1:26" ht="18.75" x14ac:dyDescent="0.25">
      <c r="A6" s="119" t="s">
        <v>123</v>
      </c>
      <c r="B6" s="118"/>
      <c r="C6" s="118"/>
      <c r="D6" s="118"/>
      <c r="E6" s="118"/>
      <c r="F6" s="118">
        <v>18</v>
      </c>
      <c r="G6" s="118"/>
      <c r="H6" s="120">
        <v>17.600000000000001</v>
      </c>
      <c r="I6" s="118"/>
      <c r="J6" s="118"/>
      <c r="K6" s="118"/>
      <c r="L6" s="118"/>
      <c r="M6" s="120">
        <v>17.600000000000001</v>
      </c>
      <c r="N6" s="120"/>
      <c r="O6" s="115"/>
      <c r="P6" s="116"/>
      <c r="Q6" s="116"/>
      <c r="R6" s="116"/>
      <c r="S6" s="115"/>
      <c r="W6" s="40"/>
      <c r="X6" s="40" t="s">
        <v>3</v>
      </c>
      <c r="Y6" s="40" t="s">
        <v>37</v>
      </c>
      <c r="Z6" s="40" t="s">
        <v>58</v>
      </c>
    </row>
    <row r="7" spans="1:26" ht="18.75" x14ac:dyDescent="0.25">
      <c r="A7" s="119" t="s">
        <v>167</v>
      </c>
      <c r="B7" s="120">
        <v>20.399999999999999</v>
      </c>
      <c r="C7" s="118"/>
      <c r="D7" s="120">
        <v>20.399999999999999</v>
      </c>
      <c r="E7" s="118"/>
      <c r="F7" s="118"/>
      <c r="G7" s="118"/>
      <c r="H7" s="118"/>
      <c r="I7" s="118"/>
      <c r="J7" s="120">
        <v>20.399999999999999</v>
      </c>
      <c r="K7" s="118"/>
      <c r="L7" s="118"/>
      <c r="M7" s="118"/>
      <c r="N7" s="118"/>
      <c r="O7" s="115"/>
      <c r="P7" s="128"/>
      <c r="Q7" s="128"/>
      <c r="R7" s="128"/>
      <c r="S7" s="129"/>
      <c r="W7" s="40">
        <v>1</v>
      </c>
      <c r="X7" s="40" t="s">
        <v>75</v>
      </c>
      <c r="Y7" s="40" t="s">
        <v>181</v>
      </c>
      <c r="Z7" s="40" t="s">
        <v>65</v>
      </c>
    </row>
    <row r="8" spans="1:26" ht="15.75" x14ac:dyDescent="0.25">
      <c r="A8" s="121" t="s">
        <v>164</v>
      </c>
      <c r="B8" s="122">
        <v>200</v>
      </c>
      <c r="C8" s="122"/>
      <c r="D8" s="122">
        <v>200</v>
      </c>
      <c r="E8" s="122"/>
      <c r="F8" s="122"/>
      <c r="G8" s="122"/>
      <c r="H8" s="122"/>
      <c r="I8" s="122"/>
      <c r="J8" s="122">
        <v>200</v>
      </c>
      <c r="K8" s="122"/>
      <c r="L8" s="122"/>
      <c r="M8" s="122"/>
      <c r="N8" s="122">
        <v>200</v>
      </c>
      <c r="O8" s="115"/>
      <c r="P8" s="234">
        <f>(N8+M6+M9+L9+K10+J8+J7+H6+H9+F10+F9+F6+D7+D8)/12</f>
        <v>120.40000000000002</v>
      </c>
      <c r="Q8" s="234"/>
      <c r="R8" s="128"/>
      <c r="S8" s="129"/>
      <c r="W8" s="40">
        <v>2</v>
      </c>
      <c r="X8" s="98" t="s">
        <v>26</v>
      </c>
      <c r="Y8" s="40" t="s">
        <v>167</v>
      </c>
      <c r="Z8" s="40" t="s">
        <v>47</v>
      </c>
    </row>
    <row r="9" spans="1:26" ht="30" x14ac:dyDescent="0.25">
      <c r="A9" s="121" t="s">
        <v>165</v>
      </c>
      <c r="B9" s="122">
        <v>130</v>
      </c>
      <c r="C9" s="122"/>
      <c r="D9" s="122"/>
      <c r="E9" s="122"/>
      <c r="F9" s="122">
        <v>45.4</v>
      </c>
      <c r="G9" s="122"/>
      <c r="H9" s="122">
        <v>130</v>
      </c>
      <c r="I9" s="122"/>
      <c r="J9" s="122"/>
      <c r="K9" s="122"/>
      <c r="L9" s="122">
        <v>45.4</v>
      </c>
      <c r="M9" s="122">
        <v>130</v>
      </c>
      <c r="N9" s="122"/>
      <c r="O9" s="115"/>
      <c r="P9" s="234"/>
      <c r="Q9" s="234"/>
      <c r="R9" s="128"/>
      <c r="S9" s="129" t="s">
        <v>171</v>
      </c>
      <c r="W9" s="40">
        <v>3</v>
      </c>
      <c r="X9" s="98" t="s">
        <v>111</v>
      </c>
      <c r="Y9" s="40" t="s">
        <v>114</v>
      </c>
      <c r="Z9" s="98" t="s">
        <v>135</v>
      </c>
    </row>
    <row r="10" spans="1:26" ht="29.25" customHeight="1" x14ac:dyDescent="0.25">
      <c r="A10" s="121" t="s">
        <v>166</v>
      </c>
      <c r="B10" s="122">
        <v>200</v>
      </c>
      <c r="C10" s="122"/>
      <c r="D10" s="122"/>
      <c r="E10" s="122"/>
      <c r="F10" s="122">
        <v>200</v>
      </c>
      <c r="G10" s="122"/>
      <c r="H10" s="122"/>
      <c r="I10" s="122"/>
      <c r="J10" s="122"/>
      <c r="K10" s="122">
        <v>200</v>
      </c>
      <c r="L10" s="122"/>
      <c r="M10" s="122"/>
      <c r="N10" s="122"/>
      <c r="O10" s="115"/>
      <c r="P10" s="128"/>
      <c r="Q10" s="128"/>
      <c r="R10" s="128"/>
      <c r="S10" s="129"/>
      <c r="W10" s="40">
        <v>4</v>
      </c>
      <c r="X10" s="98" t="s">
        <v>75</v>
      </c>
      <c r="Y10" s="40" t="s">
        <v>116</v>
      </c>
      <c r="Z10" s="98" t="s">
        <v>184</v>
      </c>
    </row>
    <row r="11" spans="1:26" ht="24" customHeight="1" x14ac:dyDescent="0.25">
      <c r="A11" s="123" t="s">
        <v>67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28"/>
      <c r="Q11" s="128"/>
      <c r="R11" s="128"/>
      <c r="S11" s="129"/>
      <c r="W11" s="40">
        <v>5</v>
      </c>
      <c r="X11" s="40" t="s">
        <v>47</v>
      </c>
      <c r="Y11" s="40" t="s">
        <v>182</v>
      </c>
      <c r="Z11" s="40" t="s">
        <v>65</v>
      </c>
    </row>
    <row r="12" spans="1:26" ht="30" x14ac:dyDescent="0.2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28"/>
      <c r="Q12" s="128"/>
      <c r="R12" s="128"/>
      <c r="S12" s="129"/>
      <c r="W12" s="40">
        <v>6</v>
      </c>
      <c r="X12" s="98" t="s">
        <v>123</v>
      </c>
      <c r="Y12" s="40" t="s">
        <v>114</v>
      </c>
      <c r="Z12" s="98" t="s">
        <v>5</v>
      </c>
    </row>
    <row r="13" spans="1:26" ht="30.75" x14ac:dyDescent="0.3">
      <c r="A13" s="231" t="s">
        <v>68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115"/>
      <c r="P13" s="128"/>
      <c r="Q13" s="128"/>
      <c r="R13" s="128"/>
      <c r="S13" s="129"/>
      <c r="W13" s="40">
        <v>7</v>
      </c>
      <c r="X13" s="98" t="s">
        <v>111</v>
      </c>
      <c r="Y13" s="98" t="s">
        <v>183</v>
      </c>
      <c r="Z13" s="40" t="s">
        <v>65</v>
      </c>
    </row>
    <row r="14" spans="1:26" ht="18.75" x14ac:dyDescent="0.25">
      <c r="A14" s="117" t="s">
        <v>63</v>
      </c>
      <c r="B14" s="118" t="s">
        <v>62</v>
      </c>
      <c r="C14" s="118">
        <v>1</v>
      </c>
      <c r="D14" s="118">
        <v>2</v>
      </c>
      <c r="E14" s="118">
        <v>3</v>
      </c>
      <c r="F14" s="118">
        <v>4</v>
      </c>
      <c r="G14" s="118">
        <v>5</v>
      </c>
      <c r="H14" s="118">
        <v>6</v>
      </c>
      <c r="I14" s="118">
        <v>7</v>
      </c>
      <c r="J14" s="118">
        <v>8</v>
      </c>
      <c r="K14" s="118">
        <v>9</v>
      </c>
      <c r="L14" s="118">
        <v>10</v>
      </c>
      <c r="M14" s="118">
        <v>11</v>
      </c>
      <c r="N14" s="118">
        <v>12</v>
      </c>
      <c r="O14" s="115"/>
      <c r="P14" s="234">
        <f>(N17+L18+I15+C15)/12</f>
        <v>10</v>
      </c>
      <c r="Q14" s="234"/>
      <c r="R14" s="128"/>
      <c r="S14" s="129"/>
      <c r="W14" s="40">
        <v>8</v>
      </c>
      <c r="X14" s="40" t="s">
        <v>26</v>
      </c>
      <c r="Y14" s="40" t="s">
        <v>167</v>
      </c>
      <c r="Z14" s="40" t="s">
        <v>47</v>
      </c>
    </row>
    <row r="15" spans="1:26" ht="30" x14ac:dyDescent="0.25">
      <c r="A15" s="117" t="s">
        <v>168</v>
      </c>
      <c r="B15" s="120">
        <v>35</v>
      </c>
      <c r="C15" s="120">
        <v>40</v>
      </c>
      <c r="D15" s="120"/>
      <c r="E15" s="120"/>
      <c r="F15" s="120"/>
      <c r="G15" s="120"/>
      <c r="H15" s="120"/>
      <c r="I15" s="120">
        <v>40</v>
      </c>
      <c r="J15" s="120"/>
      <c r="K15" s="120"/>
      <c r="L15" s="120"/>
      <c r="M15" s="120"/>
      <c r="N15" s="120"/>
      <c r="O15" s="115"/>
      <c r="P15" s="234"/>
      <c r="Q15" s="234"/>
      <c r="R15" s="128"/>
      <c r="S15" s="129" t="s">
        <v>170</v>
      </c>
      <c r="W15" s="40">
        <v>9</v>
      </c>
      <c r="X15" s="40" t="s">
        <v>75</v>
      </c>
      <c r="Y15" s="40" t="s">
        <v>182</v>
      </c>
      <c r="Z15" s="98" t="s">
        <v>135</v>
      </c>
    </row>
    <row r="16" spans="1:26" ht="30" x14ac:dyDescent="0.25">
      <c r="A16" s="117" t="s">
        <v>216</v>
      </c>
      <c r="B16" s="120">
        <v>50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15"/>
      <c r="P16" s="128"/>
      <c r="Q16" s="128"/>
      <c r="R16" s="128"/>
      <c r="S16" s="129"/>
      <c r="W16" s="40">
        <v>10</v>
      </c>
      <c r="X16" s="98" t="s">
        <v>180</v>
      </c>
      <c r="Y16" s="40" t="s">
        <v>116</v>
      </c>
      <c r="Z16" s="98" t="s">
        <v>111</v>
      </c>
    </row>
    <row r="17" spans="1:26" ht="18.75" x14ac:dyDescent="0.25">
      <c r="A17" s="117" t="s">
        <v>76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>
        <v>20</v>
      </c>
      <c r="O17" s="115"/>
      <c r="P17" s="128"/>
      <c r="Q17" s="128"/>
      <c r="R17" s="128"/>
      <c r="S17" s="129"/>
      <c r="W17" s="40"/>
      <c r="X17" s="98"/>
      <c r="Y17" s="40"/>
      <c r="Z17" s="98"/>
    </row>
    <row r="18" spans="1:26" ht="30" x14ac:dyDescent="0.25">
      <c r="A18" s="117" t="s">
        <v>92</v>
      </c>
      <c r="B18" s="120">
        <v>10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4">
        <v>20</v>
      </c>
      <c r="M18" s="122"/>
      <c r="N18" s="122"/>
      <c r="O18" s="115"/>
      <c r="P18" s="128"/>
      <c r="Q18" s="128"/>
      <c r="R18" s="128"/>
      <c r="S18" s="129"/>
      <c r="W18" s="40">
        <v>11</v>
      </c>
      <c r="X18" s="40" t="s">
        <v>47</v>
      </c>
      <c r="Y18" s="98" t="s">
        <v>123</v>
      </c>
      <c r="Z18" s="98" t="s">
        <v>5</v>
      </c>
    </row>
    <row r="19" spans="1:26" ht="27" customHeight="1" x14ac:dyDescent="0.25">
      <c r="A19" s="123" t="s">
        <v>66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28"/>
      <c r="Q19" s="128"/>
      <c r="R19" s="128"/>
      <c r="S19" s="129"/>
      <c r="W19" s="40">
        <v>12</v>
      </c>
      <c r="X19" s="40" t="s">
        <v>75</v>
      </c>
      <c r="Y19" s="40" t="s">
        <v>114</v>
      </c>
      <c r="Z19" s="98" t="s">
        <v>135</v>
      </c>
    </row>
    <row r="20" spans="1:26" x14ac:dyDescent="0.25">
      <c r="A20" s="123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28"/>
      <c r="Q20" s="128"/>
      <c r="R20" s="128"/>
      <c r="S20" s="129"/>
    </row>
    <row r="21" spans="1:26" ht="18.75" x14ac:dyDescent="0.3">
      <c r="A21" s="232" t="s">
        <v>70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115"/>
      <c r="P21" s="129"/>
      <c r="Q21" s="129"/>
      <c r="R21" s="129"/>
      <c r="S21" s="129"/>
    </row>
    <row r="22" spans="1:26" ht="18.75" x14ac:dyDescent="0.25">
      <c r="A22" s="117" t="s">
        <v>63</v>
      </c>
      <c r="B22" s="118" t="s">
        <v>62</v>
      </c>
      <c r="C22" s="118">
        <v>1</v>
      </c>
      <c r="D22" s="118">
        <v>2</v>
      </c>
      <c r="E22" s="118">
        <v>3</v>
      </c>
      <c r="F22" s="118">
        <v>4</v>
      </c>
      <c r="G22" s="118">
        <v>5</v>
      </c>
      <c r="H22" s="118">
        <v>6</v>
      </c>
      <c r="I22" s="118">
        <v>7</v>
      </c>
      <c r="J22" s="118">
        <v>8</v>
      </c>
      <c r="K22" s="118">
        <v>9</v>
      </c>
      <c r="L22" s="118">
        <v>10</v>
      </c>
      <c r="M22" s="118">
        <v>11</v>
      </c>
      <c r="N22" s="118">
        <v>12</v>
      </c>
      <c r="O22" s="115"/>
      <c r="P22" s="129"/>
      <c r="Q22" s="129"/>
      <c r="R22" s="129"/>
      <c r="S22" s="129"/>
    </row>
    <row r="23" spans="1:26" ht="18.75" x14ac:dyDescent="0.3">
      <c r="A23" s="125" t="s">
        <v>65</v>
      </c>
      <c r="B23" s="122">
        <v>200</v>
      </c>
      <c r="C23" s="122">
        <v>200</v>
      </c>
      <c r="D23" s="122"/>
      <c r="E23" s="122"/>
      <c r="F23" s="122"/>
      <c r="G23" s="122">
        <v>200</v>
      </c>
      <c r="H23" s="122"/>
      <c r="I23" s="122">
        <v>200</v>
      </c>
      <c r="J23" s="122"/>
      <c r="K23" s="122">
        <v>200</v>
      </c>
      <c r="L23" s="122"/>
      <c r="M23" s="122"/>
      <c r="N23" s="122"/>
      <c r="O23" s="115"/>
      <c r="P23" s="235">
        <f>(N24+L23+K23+K24+I23+G24+G23+C24+C23)/12</f>
        <v>133.33333333333334</v>
      </c>
      <c r="Q23" s="235"/>
      <c r="R23" s="129"/>
      <c r="S23" s="129" t="s">
        <v>169</v>
      </c>
    </row>
    <row r="24" spans="1:26" ht="31.5" x14ac:dyDescent="0.25">
      <c r="A24" s="121" t="s">
        <v>9</v>
      </c>
      <c r="B24" s="122">
        <v>200</v>
      </c>
      <c r="C24" s="122">
        <v>200</v>
      </c>
      <c r="D24" s="122"/>
      <c r="E24" s="122"/>
      <c r="F24" s="122"/>
      <c r="G24" s="122">
        <v>200</v>
      </c>
      <c r="H24" s="122"/>
      <c r="I24" s="122"/>
      <c r="J24" s="122"/>
      <c r="K24" s="122">
        <v>200</v>
      </c>
      <c r="L24" s="122"/>
      <c r="M24" s="122"/>
      <c r="N24" s="122">
        <v>200</v>
      </c>
      <c r="O24" s="115"/>
      <c r="P24" s="115"/>
      <c r="Q24" s="115"/>
      <c r="R24" s="115"/>
      <c r="S24" s="115"/>
    </row>
    <row r="25" spans="1:26" x14ac:dyDescent="0.25">
      <c r="A25" s="123" t="s">
        <v>64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</row>
    <row r="26" spans="1:26" x14ac:dyDescent="0.25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26" ht="18.75" x14ac:dyDescent="0.3">
      <c r="A27" s="231" t="s">
        <v>69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115"/>
      <c r="P27" s="233">
        <f>(N29+M29+L29+K29+J29+I29+H29+G29+F29+E29+D29+C29)/12</f>
        <v>6.5249999999999995</v>
      </c>
      <c r="Q27" s="233"/>
      <c r="R27" s="115"/>
      <c r="S27" s="115"/>
    </row>
    <row r="28" spans="1:26" ht="18.75" x14ac:dyDescent="0.25">
      <c r="A28" s="117" t="s">
        <v>63</v>
      </c>
      <c r="B28" s="118" t="s">
        <v>62</v>
      </c>
      <c r="C28" s="118">
        <v>1</v>
      </c>
      <c r="D28" s="118">
        <v>2</v>
      </c>
      <c r="E28" s="118">
        <v>3</v>
      </c>
      <c r="F28" s="118">
        <v>4</v>
      </c>
      <c r="G28" s="118">
        <v>5</v>
      </c>
      <c r="H28" s="118">
        <v>6</v>
      </c>
      <c r="I28" s="118">
        <v>7</v>
      </c>
      <c r="J28" s="118">
        <v>8</v>
      </c>
      <c r="K28" s="118">
        <v>9</v>
      </c>
      <c r="L28" s="118">
        <v>10</v>
      </c>
      <c r="M28" s="118">
        <v>11</v>
      </c>
      <c r="N28" s="118">
        <v>12</v>
      </c>
      <c r="O28" s="115"/>
      <c r="P28" s="233"/>
      <c r="Q28" s="233"/>
      <c r="R28" s="115"/>
      <c r="S28" s="115" t="s">
        <v>170</v>
      </c>
    </row>
    <row r="29" spans="1:26" ht="15.75" x14ac:dyDescent="0.25">
      <c r="A29" s="121" t="s">
        <v>49</v>
      </c>
      <c r="B29" s="122"/>
      <c r="C29" s="122"/>
      <c r="D29" s="122"/>
      <c r="E29" s="122">
        <v>12.5</v>
      </c>
      <c r="F29" s="122"/>
      <c r="G29" s="122">
        <v>20</v>
      </c>
      <c r="H29" s="122">
        <v>9</v>
      </c>
      <c r="I29" s="126"/>
      <c r="J29" s="122">
        <v>21.8</v>
      </c>
      <c r="K29" s="122"/>
      <c r="L29" s="122">
        <v>15</v>
      </c>
      <c r="M29" s="122"/>
      <c r="N29" s="122"/>
      <c r="O29" s="115"/>
      <c r="P29" s="115"/>
      <c r="Q29" s="115"/>
      <c r="R29" s="115"/>
      <c r="S29" s="115"/>
    </row>
    <row r="30" spans="1:26" x14ac:dyDescent="0.25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</row>
    <row r="31" spans="1:26" ht="18.75" x14ac:dyDescent="0.3">
      <c r="A31" s="231" t="s">
        <v>162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115"/>
      <c r="P31" s="127"/>
      <c r="Q31" s="127"/>
      <c r="R31" s="115"/>
      <c r="S31" s="115"/>
    </row>
    <row r="32" spans="1:26" ht="18.75" x14ac:dyDescent="0.25">
      <c r="A32" s="117" t="s">
        <v>63</v>
      </c>
      <c r="B32" s="118" t="s">
        <v>62</v>
      </c>
      <c r="C32" s="118">
        <v>1</v>
      </c>
      <c r="D32" s="118">
        <v>2</v>
      </c>
      <c r="E32" s="118">
        <v>3</v>
      </c>
      <c r="F32" s="118">
        <v>4</v>
      </c>
      <c r="G32" s="118">
        <v>5</v>
      </c>
      <c r="H32" s="118">
        <v>6</v>
      </c>
      <c r="I32" s="118">
        <v>7</v>
      </c>
      <c r="J32" s="118">
        <v>8</v>
      </c>
      <c r="K32" s="118">
        <v>9</v>
      </c>
      <c r="L32" s="118">
        <v>10</v>
      </c>
      <c r="M32" s="118">
        <v>11</v>
      </c>
      <c r="N32" s="118">
        <v>12</v>
      </c>
      <c r="O32" s="115"/>
      <c r="P32" s="233">
        <f>(N33+M33+L33+K33+J33+I33+H33+G33+F33+E33+D33+C33)/12</f>
        <v>72.5</v>
      </c>
      <c r="Q32" s="233"/>
      <c r="R32" s="115"/>
      <c r="S32" s="115" t="s">
        <v>172</v>
      </c>
    </row>
    <row r="33" spans="1:19" ht="15.75" x14ac:dyDescent="0.25">
      <c r="A33" s="121" t="s">
        <v>163</v>
      </c>
      <c r="B33" s="122"/>
      <c r="C33" s="122">
        <v>70</v>
      </c>
      <c r="D33" s="122">
        <v>50</v>
      </c>
      <c r="E33" s="122">
        <v>90</v>
      </c>
      <c r="F33" s="122">
        <v>50</v>
      </c>
      <c r="G33" s="122">
        <v>50</v>
      </c>
      <c r="H33" s="122">
        <v>110</v>
      </c>
      <c r="I33" s="122">
        <v>100</v>
      </c>
      <c r="J33" s="122">
        <v>50</v>
      </c>
      <c r="K33" s="122">
        <v>60</v>
      </c>
      <c r="L33" s="122">
        <v>70</v>
      </c>
      <c r="M33" s="122">
        <v>40</v>
      </c>
      <c r="N33" s="122">
        <v>130</v>
      </c>
      <c r="O33" s="115"/>
      <c r="P33" s="115"/>
      <c r="Q33" s="115"/>
      <c r="R33" s="115"/>
      <c r="S33" s="115"/>
    </row>
    <row r="34" spans="1:19" ht="15.75" x14ac:dyDescent="0.25">
      <c r="A34" s="121" t="s">
        <v>25</v>
      </c>
      <c r="B34" s="122"/>
      <c r="C34" s="122">
        <v>125</v>
      </c>
      <c r="D34" s="122">
        <v>105</v>
      </c>
      <c r="E34" s="122">
        <v>120</v>
      </c>
      <c r="F34" s="126">
        <v>110</v>
      </c>
      <c r="G34" s="122">
        <v>140</v>
      </c>
      <c r="H34" s="122">
        <v>150</v>
      </c>
      <c r="I34" s="122">
        <v>110</v>
      </c>
      <c r="J34" s="122">
        <v>105</v>
      </c>
      <c r="K34" s="122">
        <v>100</v>
      </c>
      <c r="L34" s="122">
        <v>140</v>
      </c>
      <c r="M34" s="122">
        <v>115</v>
      </c>
      <c r="N34" s="122">
        <v>100</v>
      </c>
      <c r="O34" s="115"/>
      <c r="P34" s="233">
        <f>(N34+M34+L34+K34+J34+I34+H34+G34+F34+E34+D34+C34)/12</f>
        <v>118.33333333333333</v>
      </c>
      <c r="Q34" s="233"/>
      <c r="R34" s="115"/>
      <c r="S34" s="115" t="s">
        <v>169</v>
      </c>
    </row>
    <row r="35" spans="1:19" x14ac:dyDescent="0.2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</row>
    <row r="36" spans="1:19" x14ac:dyDescent="0.2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</row>
    <row r="37" spans="1:19" x14ac:dyDescent="0.2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</row>
    <row r="38" spans="1:19" ht="18.75" x14ac:dyDescent="0.3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115"/>
      <c r="P38" s="115"/>
      <c r="Q38" s="115"/>
      <c r="R38" s="115"/>
      <c r="S38" s="115"/>
    </row>
    <row r="39" spans="1:19" ht="18.75" x14ac:dyDescent="0.25">
      <c r="A39" s="117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5"/>
      <c r="P39" s="115"/>
      <c r="Q39" s="115"/>
      <c r="R39" s="115"/>
      <c r="S39" s="115"/>
    </row>
    <row r="40" spans="1:19" ht="15.75" x14ac:dyDescent="0.25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15"/>
      <c r="P40" s="115"/>
      <c r="Q40" s="115"/>
      <c r="R40" s="115"/>
      <c r="S40" s="115"/>
    </row>
    <row r="41" spans="1:19" ht="15.75" x14ac:dyDescent="0.25">
      <c r="A41" s="121"/>
      <c r="B41" s="122"/>
      <c r="C41" s="122"/>
      <c r="D41" s="122"/>
      <c r="E41" s="122"/>
      <c r="F41" s="126"/>
      <c r="G41" s="122"/>
      <c r="H41" s="122"/>
      <c r="I41" s="122"/>
      <c r="J41" s="122"/>
      <c r="K41" s="122"/>
      <c r="L41" s="122"/>
      <c r="M41" s="122"/>
      <c r="N41" s="122"/>
      <c r="O41" s="115"/>
      <c r="P41" s="115"/>
      <c r="Q41" s="115"/>
      <c r="R41" s="115"/>
      <c r="S41" s="115"/>
    </row>
    <row r="42" spans="1:19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</row>
    <row r="43" spans="1:19" x14ac:dyDescent="0.25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</row>
  </sheetData>
  <mergeCells count="15">
    <mergeCell ref="A38:N38"/>
    <mergeCell ref="P34:Q34"/>
    <mergeCell ref="A31:N31"/>
    <mergeCell ref="P8:Q9"/>
    <mergeCell ref="P14:Q15"/>
    <mergeCell ref="P23:Q23"/>
    <mergeCell ref="P27:Q28"/>
    <mergeCell ref="P32:Q32"/>
    <mergeCell ref="M2:N2"/>
    <mergeCell ref="P2:R2"/>
    <mergeCell ref="A27:N27"/>
    <mergeCell ref="A1:N1"/>
    <mergeCell ref="A21:N21"/>
    <mergeCell ref="A4:N4"/>
    <mergeCell ref="A13:N1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Завтрак-обед</vt:lpstr>
      <vt:lpstr>Рацион 2 смена </vt:lpstr>
      <vt:lpstr>'Рацион 2 смена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2023-09-20T05:56:03Z</dcterms:modified>
</cp:coreProperties>
</file>